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9170" windowHeight="10995" activeTab="0"/>
  </bookViews>
  <sheets>
    <sheet name="Прил.1-приходи" sheetId="1" r:id="rId1"/>
    <sheet name="Прил.2-салда" sheetId="2" r:id="rId2"/>
    <sheet name="Прил.3-разпоредители" sheetId="3" r:id="rId3"/>
    <sheet name="Прил.4-функции ОбА" sheetId="4" r:id="rId4"/>
    <sheet name="Прил.5-функции" sheetId="5" r:id="rId5"/>
    <sheet name="Прил.6-Капит.разходи" sheetId="6" r:id="rId6"/>
    <sheet name="Прил.7-индикативен разчет" sheetId="7" r:id="rId7"/>
    <sheet name="Прил.8" sheetId="8" r:id="rId8"/>
    <sheet name="Прил.9" sheetId="9" r:id="rId9"/>
  </sheets>
  <definedNames/>
  <calcPr fullCalcOnLoad="1"/>
</workbook>
</file>

<file path=xl/sharedStrings.xml><?xml version="1.0" encoding="utf-8"?>
<sst xmlns="http://schemas.openxmlformats.org/spreadsheetml/2006/main" count="796" uniqueCount="501">
  <si>
    <t>ПРИЛОЖЕНИЕ № 3</t>
  </si>
  <si>
    <t>СПРАВКА</t>
  </si>
  <si>
    <t>РАЗПОРЕДИТЕЛИ С</t>
  </si>
  <si>
    <t>РЪСТ</t>
  </si>
  <si>
    <t>% НА</t>
  </si>
  <si>
    <t>БЮДЖЕТНИ КРЕДИТИ</t>
  </si>
  <si>
    <t>ПЪРВОНАЧАЛЕН</t>
  </si>
  <si>
    <t>УТОЧНЕН ПЛАН</t>
  </si>
  <si>
    <t>ИЗПЪЛНЕНИЕ</t>
  </si>
  <si>
    <t>НЕРАЗПЛ.</t>
  </si>
  <si>
    <t>ИЗПЪЛН.</t>
  </si>
  <si>
    <t>ОБЩО</t>
  </si>
  <si>
    <t>ДД</t>
  </si>
  <si>
    <t>ДДДМП</t>
  </si>
  <si>
    <t>МД</t>
  </si>
  <si>
    <t>РАЗХ.</t>
  </si>
  <si>
    <t>к.14/к.2</t>
  </si>
  <si>
    <t>к.10/к.2</t>
  </si>
  <si>
    <t>к.10/к.6</t>
  </si>
  <si>
    <t>к.6/к.2</t>
  </si>
  <si>
    <t>1. ОБЩИНСКА АДМИНИСТРАЦИЯ И ДЕЙНОСТИТЕ КЪМ НЕЯ</t>
  </si>
  <si>
    <t xml:space="preserve">    заплати</t>
  </si>
  <si>
    <t xml:space="preserve">    издръжка</t>
  </si>
  <si>
    <t>в т.ч. 90 % субсидия</t>
  </si>
  <si>
    <t xml:space="preserve"> в т.ч. РЕЗЕРВ</t>
  </si>
  <si>
    <t>5.ОУ "Б. КИРО" Ц. ЛИВАДА</t>
  </si>
  <si>
    <t>ВСИЧКО:</t>
  </si>
  <si>
    <t>в т.ч. КАПИТАЛОВИ РАЗХОДИ</t>
  </si>
  <si>
    <t xml:space="preserve">РЕЗЕРВ </t>
  </si>
  <si>
    <t>ОБЩО:</t>
  </si>
  <si>
    <t>ДИРЕКТОР ДИРЕКЦИЯ "МДТБФ":…………………………………</t>
  </si>
  <si>
    <t>КМЕТ:………………………………………</t>
  </si>
  <si>
    <t>ПРИЛОЖЕНИЕ № 1</t>
  </si>
  <si>
    <t xml:space="preserve">% НА </t>
  </si>
  <si>
    <t>НАИМЕНОВАНИЕ НА ПРИХОДИТЕ</t>
  </si>
  <si>
    <t>ПЪРВОНАЧАЛЕН БЮДЖЕТ</t>
  </si>
  <si>
    <t>АКТУАЛИЗИРАН БЮДЖЕТ</t>
  </si>
  <si>
    <t>ВСИЧКО</t>
  </si>
  <si>
    <t>ДЪРЖ.</t>
  </si>
  <si>
    <t>МЕСТНИ</t>
  </si>
  <si>
    <t>ПРИХ.</t>
  </si>
  <si>
    <t>к.11/к.2</t>
  </si>
  <si>
    <t>к.11/к.5</t>
  </si>
  <si>
    <t>к 11/к.8</t>
  </si>
  <si>
    <t>К.8/К.5</t>
  </si>
  <si>
    <t>І. ИМУЩЕСТВЕНИ ДАНЪЦИ И НЕДАНЪЧНИ ПРИХОДИ</t>
  </si>
  <si>
    <t>1. ДАНЪЧНИ ПРИХОДИ</t>
  </si>
  <si>
    <t>ДАНЪК ВЪРХУ ДОХОДИТЕ НА ФИЗ.ЛИЦА ОКОНЧАТЕЛЕН ГОД. /ПАТЕНТЕН/ ДАНЪК</t>
  </si>
  <si>
    <t>1.Б. ИМУЩЕСТВЕНИ ДАНЪЦИ</t>
  </si>
  <si>
    <t>1300 ИМУЩЕСТВЕНИ ДАНЪЦИ</t>
  </si>
  <si>
    <t>1301 ДАНЪК В/У НЕДВИЖ. ИМОТИ</t>
  </si>
  <si>
    <t>1303 ДАНЪК В/У ПРЕВОЗНИТЕ СРЕДСТВА</t>
  </si>
  <si>
    <t>1304 ДАНЪК ПРИ ПРИДОБИВАНЕ НА ИМУЩ. ПО ДАРЕНИЯ И ВЪЗМЕЗДЕН НАЧИН</t>
  </si>
  <si>
    <t>1308 ТУРИСТИЧЕСКИ ДАНЪК</t>
  </si>
  <si>
    <t>2000 ДРУГИ ДАНЪЦИ</t>
  </si>
  <si>
    <t>2. НЕДАНЪЧНИ ПРИХОДИ</t>
  </si>
  <si>
    <t>2400 ПРИХ. И ДОХОДИ ОТ СОБСТВЕНОСТ</t>
  </si>
  <si>
    <t xml:space="preserve">2401 ВНОСКИ ОТ ПРИХ. НА ДЪРЖ. (ОБЩ.) ПРЕДПР. </t>
  </si>
  <si>
    <t>2404 ПРИХОДИ ОТ ПРОДАЖБА НА УСЛУГИ, СТОКИ И ПРОДУКЦИЯ</t>
  </si>
  <si>
    <t>2405 ПРИХОДИ ОТ НАЕМИ НА ИМУЩЕСТВО</t>
  </si>
  <si>
    <t>2406 ПРИХОДИ ОТ НАЕМИ НА ЗЕМЯ</t>
  </si>
  <si>
    <t>2407 ПРИХОДИ ОТ ДИВИДЕНТИ</t>
  </si>
  <si>
    <t>2408 ПРИХОДИ ОТ ЛИХВИ ТЕКУЩИ БАНКОВИ СМЕТКИ</t>
  </si>
  <si>
    <t>2409 ПРИХОДИ ОТ ЛИХВИ ПО СРОЧНИ ДЕПОЗИТИ</t>
  </si>
  <si>
    <t>2700 ОБЩИНСКИ ТАКСИ</t>
  </si>
  <si>
    <t>2701 ЗА ПОЛЗВАНЕ НА ДЕТСКИ ГРАДИНИ И ДР.ПО ОБРАЗ.</t>
  </si>
  <si>
    <t>2702 ЗА ПОЛЗВАНЕ НА ДЕТСКИ ЯСЛИ И ДР.ПО ЗДРАВЕОПАЗВАНЕТО</t>
  </si>
  <si>
    <t>2704 ЗА ПОЛЗВ.НА ДОМАШЕН СОЦИАЛЕН ПАТРОНАЖ И ОБЩ. СОЦИАЛНИ УСЛУГИ</t>
  </si>
  <si>
    <t>2705 ЗА ПОЛЗВАНЕ НА ПАЗАРИ, ТЪРЖИЩА И ДРУГИ</t>
  </si>
  <si>
    <t>2706 ЗА ПОЛ.НА ПОЛУДН.ДЕТСКИ ГРАДИНИ</t>
  </si>
  <si>
    <t>2707 ЗА БИТОВИ ОТПАДЪЦИ</t>
  </si>
  <si>
    <t>2710 ЗА ТЕХНИЧЕСКИ УСЛУГИ</t>
  </si>
  <si>
    <t>2711 ЗА АДМИНИСТРАТИВНИ УСЛУГИ</t>
  </si>
  <si>
    <t>2715 ЗА ОТКУПУВАНЕ НА ГРОБНИ МЕСТА</t>
  </si>
  <si>
    <t>2716 ТУРИСТИЧЕСКИ ТАКСИ</t>
  </si>
  <si>
    <t>2717 ЗА ПРИТЕЖАВАНЕ НА КУЧЕ</t>
  </si>
  <si>
    <t>2729 ДРУГИ ОБЩИНСКИ ТАКСИ</t>
  </si>
  <si>
    <t>2800 ГЛОБИ, САНКЦИИ И НАКАЗАТЕЛНИ ЛИХВИ</t>
  </si>
  <si>
    <t>2802 ГЛОБИ, САНКЦИИ, НЕУСТОЙКИ И ДР.</t>
  </si>
  <si>
    <t>2809 НАКАЗ. ЛИХВИ ЗА ДАНЪЦИ, МИТА И ОС. ВНОСКИ</t>
  </si>
  <si>
    <t>3600 ДРУГИ НЕДАНЪЧНИ ПРИХОДИ</t>
  </si>
  <si>
    <t xml:space="preserve">3612 ПОЛ. ЗАСТРАХОВАТЕЛНИ ОБЕЗЩЕТЕНИЯ </t>
  </si>
  <si>
    <t>3619 ДРУГИ НЕДАНЪЧНИ ПРИХОДИ</t>
  </si>
  <si>
    <t>3700 СЪБРАН И ВНЕСЕН ДДС И ДР. ДАНЪЦИ</t>
  </si>
  <si>
    <t>3701 ВНЕСЕН ДДС</t>
  </si>
  <si>
    <t>3702 ВНЕСЕН ДАНЪК В/У ПРИХОДИ ОТ СТОП. ДЕЙНОСТ НА БЮДЖ. ПРЕДПРИЯТИЯ</t>
  </si>
  <si>
    <t>4000 ПРИХОДИ ОТ ПРОДАЖБА НА ОБЩ. ИМУЩЕСТВО</t>
  </si>
  <si>
    <t>4022 ПОСТЪПЛЕНИЯ ОТ ПРОДАЖБА НА СГРАДИ</t>
  </si>
  <si>
    <t>4025 ПОСТЪПЛЕНИЯ ОТ ПРОДАЖБА НА СТОПАНСКИ ИНВЕНТАР</t>
  </si>
  <si>
    <t>4023 ПОСТЪПЛЕНИЯ ОТ ПРОДАЖБА НА ДР ОБОРУД-НЕ</t>
  </si>
  <si>
    <t>4040 ПОСТЪПЛЕНИЯ ОТ ПРОДАЖБА НА ЗЕМЯ</t>
  </si>
  <si>
    <t xml:space="preserve">4100 ПРИХОДИ ОТ КОНЦЕСИИ </t>
  </si>
  <si>
    <t>4500 ПОМОЩИ, ДАРЕНИЯ И ДР. ОТ СТРАНАТА</t>
  </si>
  <si>
    <t>4501 ДАРЕНИЯ, ПОМОЩИ И ДР. БЕЗВЪЗМ. ПОЛУЧЕНИ СУМИ ОТ СТРАНАТА</t>
  </si>
  <si>
    <t>4600 ПОМОЩИ,ДАРЕНИЯ И ДР. ОТ ЧУЖБ.</t>
  </si>
  <si>
    <t>4610 ТЕКУЩИ ПОМОЩИ И ДАРЕНИЯ ОТ ЕС</t>
  </si>
  <si>
    <t>4670 ДАРЕНИЯ, ПОМ. И ДР. БЕЗВЪЗМ. ПОЛ. СУМИ ОТ ЧУЖБИНА</t>
  </si>
  <si>
    <t>ІІ. ВЗАИМООТНАШЕНИЯ С ЦБ В Т.Ч.</t>
  </si>
  <si>
    <t>3111 ОБЩА ДОПЪЛВАЩА СУБСИДИЯ</t>
  </si>
  <si>
    <t>3112 ИЗРАВНИТЕЛНА СУБСИДИЯ</t>
  </si>
  <si>
    <t>3113 ЦЕЛЕВА СУБИДИЯ ЗА КАПИТАЛОВИ Р-ДИ</t>
  </si>
  <si>
    <t>3118 ДРУГИ ПОЛУЧЕНИ ОТ ОБЩИНИ ЦЕЛЕВИ ТРАНСФЕРИ (СУБВЕНЦИИ) ОТ ЦБ</t>
  </si>
  <si>
    <t>3128 ДРУГИ ПОЛУЧЕНИ ОТ ОБЩИНИ ЦЕЛЕВИ ТРАНСФЕРИ (СУБВЕНЦИИ) ОТ ЦБ</t>
  </si>
  <si>
    <t>3120 ВЪЗСТАНОВЕНИ СУБСИДИИ НА ЦБ /-/</t>
  </si>
  <si>
    <t>3140 ВЪЗСТАНОВ.СУБС.ЗА ЦБ /-/</t>
  </si>
  <si>
    <t>ІІІ. ТРАНСФЕРИ ОТ/ЗА БЮДЖЕТА И СМЕТКИ ЗА 
СРЕДСТВА ОТ ЕС</t>
  </si>
  <si>
    <t>6100 МЕЖДУ БЮДЖЕТНИ СМЕТКИ</t>
  </si>
  <si>
    <t>6101 ПОЛУЧЕНИ ТРАНСФЕРИ</t>
  </si>
  <si>
    <t>6102 ПРЕДОСТАВЕНИ ТРАНСФЕРИ</t>
  </si>
  <si>
    <t>6105 ТРАНСФЕРИ ОТ МТСП ПО ПРОГРАМИ ЗА ОСИГУР. НА ЗАЕТОСТ</t>
  </si>
  <si>
    <t>6200 М/У БЮДЖ. СМЕТКИ И СМЕТКИ ЗА СРЕДСТВА ОТ ЕС</t>
  </si>
  <si>
    <t>6201 ПОЛУЧЕНИ ТРАНСФЕРИ</t>
  </si>
  <si>
    <t>6202 ПРЕДОСТАВЕНИ ТРАНСФЕРИ</t>
  </si>
  <si>
    <t>6400 ТРАНСФЕРИ ОТ/ЗА ПУДООС</t>
  </si>
  <si>
    <t>6401 ПОЛУЧЕНИ ТРАНСФЕРИ</t>
  </si>
  <si>
    <t xml:space="preserve">ІV. ВРЕМЕННИ БЕЗЛИХВЕНИ ЗАЕМИ </t>
  </si>
  <si>
    <t>7600 ВРЕМЕННИ БЕЗЛИХВЕНИ ЗАЕМИ М/У БЮДЖ. СМЕТКИ И СМЕТКИ ЗА СРЕДСТВА ОТ ЕС</t>
  </si>
  <si>
    <t>7621 ПРЕДОСТАВЕНИ ЗАЕМИ</t>
  </si>
  <si>
    <t>7622 ВЪЗСТАНОВЕНИ ЗАЕМИ</t>
  </si>
  <si>
    <t>V. ОПЕРАЦИИ С ФИНАНСОВИ АКТИВИ И ПАСИВИ</t>
  </si>
  <si>
    <t>7201 ПРЕДОСТ.СРЕДСТВА ВРЕМ.ФИН. ПОМОЩ</t>
  </si>
  <si>
    <t>8300 ЗАЕМИ ОТ ДР.БАНКИ И ДР.ЛИЦА В СТР.</t>
  </si>
  <si>
    <t>8800 ВРЕМ.СЪХР.СРЕДСТВА И СРЕДСТВА НА РАЗПОРЕЖДАНЕ</t>
  </si>
  <si>
    <t>8802 СРЕДСТВА НА РАЗПОРЕЖД.ПРЕДОСТ./СЪБР. ОТ/ЗА БЮДЖ.</t>
  </si>
  <si>
    <t>8803 СРЕДСТВА НА РАЗПОРЕЖД.ПРЕДОСТ./СЪБР. ОТ/ЗА
С/ВА ОТ ЕС</t>
  </si>
  <si>
    <t>9339 ДРУГО ФИНАНСИРАНЕ</t>
  </si>
  <si>
    <t>9500 ДЕПОЗИТИ И СРЕДСТВА ПО СМЕТКИ</t>
  </si>
  <si>
    <t>9501 ОСТАТ.ПО С/КИ ОТ ПРЕДХОДНИЯ ПЕРИОД В ЛВ.</t>
  </si>
  <si>
    <t>9502 ОСТАТ.ПО С/КИ ОТ ПРЕДХ.ПЕР.ВАЛ.</t>
  </si>
  <si>
    <t>9502 ОСТАТ.ПО С/КИ РАВНОСТОЙНОСТ ПО ВАЛУТА</t>
  </si>
  <si>
    <t>9507 НАЛ.В ЛВ. ПО С/КИ В КРАЯ НА ПЕИОДА В ЛВ.</t>
  </si>
  <si>
    <t>9508 НАЛ.В ЛВ.ПО С/КИ В КРАЯ НА ПЕР.ВАЛ.</t>
  </si>
  <si>
    <t>9513 ПРЕВОДИ В ПРОЦЕС НА СЕТЪЛМЕНТ</t>
  </si>
  <si>
    <t>9508 НАЛ.В ЛВ. РАВНОСТОЙНОСТ ПО ВАЛУТА</t>
  </si>
  <si>
    <t xml:space="preserve">                                ВСИЧКО :</t>
  </si>
  <si>
    <t>ПРИЛОЖЕНИЕ № 5</t>
  </si>
  <si>
    <t>№ 
по</t>
  </si>
  <si>
    <t>НАИМЕНОВАНИЕ НА ФУНКЦИЯТА</t>
  </si>
  <si>
    <t>ПЪРВОНАЧАЛЕН
БЮДЖЕТ</t>
  </si>
  <si>
    <t>АКТУАЛИЗИРАН 
БЮДЖЕТ</t>
  </si>
  <si>
    <t>%</t>
  </si>
  <si>
    <t>ред</t>
  </si>
  <si>
    <t>К.6/К.3</t>
  </si>
  <si>
    <t>К.6/К.4</t>
  </si>
  <si>
    <t>ОБЩИ ДЪРЖАВНИ СЛУЖБИ</t>
  </si>
  <si>
    <t>ОТБРАНА И СИГУРНОСТ</t>
  </si>
  <si>
    <t>ОБРАЗОВАНИЕ</t>
  </si>
  <si>
    <t>ЗДРАВЕОПАЗВАНЕ</t>
  </si>
  <si>
    <t xml:space="preserve">СОЦИАЛНО ОСИГУРЯВАНЕ, </t>
  </si>
  <si>
    <t xml:space="preserve">ЖИЛ. СТРОИТЕЛСТВО, БКС И ООС
</t>
  </si>
  <si>
    <t>ПОЧ.ДЕЛО, КУЛТУРА И РЕЛИГ.ДЕЙН.</t>
  </si>
  <si>
    <t>ИКОНОМИЧЕСКИ ДЕЙНОСТИ И УСЛУГИ</t>
  </si>
  <si>
    <t>РАЗХОДИ НЕКЛАСИФ.В ДР.ФУНКЦИИ</t>
  </si>
  <si>
    <t>ВСИЧКО РАЗХОДИ</t>
  </si>
  <si>
    <t>ДИРЕКТОР ДИРЕКЦИЯ "МДТБФ":……………………</t>
  </si>
  <si>
    <t>КМЕТ:………………………………</t>
  </si>
  <si>
    <t xml:space="preserve">                                                             /Д. Мирчева/</t>
  </si>
  <si>
    <t xml:space="preserve">               /инж. М. Семов/</t>
  </si>
  <si>
    <t xml:space="preserve">                                                                 /Д. Мирчева/</t>
  </si>
  <si>
    <t xml:space="preserve">                   /инж. М. Семов/</t>
  </si>
  <si>
    <t xml:space="preserve">                                                                /Д. Мирчева/</t>
  </si>
  <si>
    <t>3601 РЕАЛИЗИРАНИ КУРСОВИ РАЗЛИКИ ОТ ВАЛУТНИ
ОПЕРАЦИИ</t>
  </si>
  <si>
    <t>ПРИЛОЖЕНИЕ № 4</t>
  </si>
  <si>
    <t>ФУНКЦИИ И ДЕЙНОСТИ КЪМ 
ОБЩИНСКА АДМИНИСТРАЦИЯ</t>
  </si>
  <si>
    <t xml:space="preserve">     БЮДЖЕТ 2009 Г.</t>
  </si>
  <si>
    <t>к.17/к.5</t>
  </si>
  <si>
    <t>к.13/к.5</t>
  </si>
  <si>
    <t>к13/к.9</t>
  </si>
  <si>
    <t>ИЗПЪЛН</t>
  </si>
  <si>
    <t>І.ОБЩИ ДЪРЖАВНИ СЛУЖБИ</t>
  </si>
  <si>
    <t>1. СЛУЖБИ И ДЕЙНОСТИ ПО ИЗБОРИТЕ</t>
  </si>
  <si>
    <t xml:space="preserve">2. ОБЩИНСКА АДМИНИСТРАЦИЯ </t>
  </si>
  <si>
    <t>в т.ч. РЕЗЕРВ</t>
  </si>
  <si>
    <t>3. ОБЩИНСКИ СЪВЕТ</t>
  </si>
  <si>
    <t>4. СТАТИСТИЧЕСКИ ИНСТИТУТИ, СЛУЖБИ, 
СОЦИОЛОГИЧЕСКИ ПРОУЧВАНИЯ И АНКЕТИ</t>
  </si>
  <si>
    <t>ІІ.ОТБРАНА И СИГУРНОСТ</t>
  </si>
  <si>
    <t>1. ДРУГИ ДЕЙН. ПО ОТБРАНАТА</t>
  </si>
  <si>
    <t>1. ДРУГИ ДЕЙН. ПО ВЪТР. СИГУРНОСТ</t>
  </si>
  <si>
    <t>2. ОТБРАН.МОБИЛИЗАЦ.ПОДГОТОВКА</t>
  </si>
  <si>
    <t>4. ПРЕВ.ДЕЙН.ЗА НАМАЛ.ВРЕДНИТЕ ПОСЛ. 
ОТ КРИЗИ, БЕДСТВИЯ И АВАРИИ</t>
  </si>
  <si>
    <t>3. ЛИКВ.ПОСЛ.ОТ БЕДСТВИЯ И АВАРИИ</t>
  </si>
  <si>
    <t>ІІІ. ОБРАЗОВАНИЕ</t>
  </si>
  <si>
    <t>1. ОБЩООБРАЗОВАТЕЛНИ УЧИЛИЩА</t>
  </si>
  <si>
    <t>2. ПРОФЕС.УЧИЛ. И ПРОФЕС.ПАРАЛЕЛКИ СОУ</t>
  </si>
  <si>
    <t>3. ОБЩЕЖИТИЯ</t>
  </si>
  <si>
    <t>5. ИЗВЪНУЧИЛИЩНИ ДЕЙНОСТИ</t>
  </si>
  <si>
    <t>6. ДРУГИ ДЕЙНОСТИ ПО ОБРАЗОВАНИЕТО</t>
  </si>
  <si>
    <t>ІV.ЗДРАВЕОПАЗВАНЕ</t>
  </si>
  <si>
    <t>1. ОБЩИНСКИ БОЛНИЦИ</t>
  </si>
  <si>
    <t>1. ЗДРАВНИ КАБИНЕТИ</t>
  </si>
  <si>
    <t>2. ДРУГИ ДЕЙН. ПО ЗДРАВЕОПАЗВАНЕТО</t>
  </si>
  <si>
    <t>3. ОБЩИНСКИ БОЛНИЦИ</t>
  </si>
  <si>
    <t>V.СОЦ.ОСИГУР., ПОДПОМ. И ГРИЖИ</t>
  </si>
  <si>
    <t>1. КЛУБОВЕ НА ПЕНСИОНЕРА</t>
  </si>
  <si>
    <t>2. ЦЕНТЪР ЗА ОБЩЕСТВЕНА ПОДКРЕПА</t>
  </si>
  <si>
    <t>3. ПРОГРАМИ ВРЕМЕННА ЗАЕТОСТ</t>
  </si>
  <si>
    <t>4. ПРЕХОДНИ ЖИЛИЩА</t>
  </si>
  <si>
    <t>5. ДНЕВНИ ЦЕНТРОВЕ ЗА СТАРИ ХОРА</t>
  </si>
  <si>
    <t>6. ДНЕВНИ ЦЕНТРОВЕ</t>
  </si>
  <si>
    <t>7. ЗАЩИТЕНИ ЖИЛИЩА</t>
  </si>
  <si>
    <t>8. ДР.СЛУЖБИ И ДЕЙН.ПО СОЦ.ОСИГ.</t>
  </si>
  <si>
    <t>8. ДОМОВЕ ЗА ВЪЗРАСТНИ С ПСИХ.РАЗСТР.</t>
  </si>
  <si>
    <t>VІ.ЖИЛ.СТРОИТ., БКС И ОП. ОК.СРЕДА</t>
  </si>
  <si>
    <t>1. ОСВЕТЛЕНИЕ УЛИЦИ И ПЛОЩАДИ</t>
  </si>
  <si>
    <t>2. ИЗГРАЖДАНЕ, РЕМОНТ И ПОДДЪРЖАНЕ
 НА УЛИЧНАТА МРЕЖА</t>
  </si>
  <si>
    <t>3. ДРУГИ ДЕЙН. ПО ЖИЛ. СТРОИТЕЛСТВО</t>
  </si>
  <si>
    <t>4. ОЗЕЛЕНЯВАНЕ</t>
  </si>
  <si>
    <t>4. ЧИСТОТА</t>
  </si>
  <si>
    <t>5. МЕЖДУНАРОДНИ ПРОГРАМИ</t>
  </si>
  <si>
    <t>5. ДРУГИ ДЕЙНОСТИ БЛАГОУСТР. И ООС</t>
  </si>
  <si>
    <t>VІІ.ПОЧ.ДЕЛО,КУЛТУРА И РЕЛИГ.ДЕЙН.</t>
  </si>
  <si>
    <t>1. ФИЗКУЛТУРА И СПОРТ</t>
  </si>
  <si>
    <t>2. МЕЖДУНАРОДНИ ПРОГРАМИ</t>
  </si>
  <si>
    <t>3. ОРКЕСТРИ И АНСАМБЛИ</t>
  </si>
  <si>
    <t>2. ЧИТАЛИЩА</t>
  </si>
  <si>
    <t>3. ИСТОРИЧЕСКИ МУЗЕЙ</t>
  </si>
  <si>
    <t>VІІІ.ИКОНОМ. ДЕЙНОСТИ И УСЛУГИ</t>
  </si>
  <si>
    <t>1. СЕЛСКО, ГОРСКО СТОПАНСТВО</t>
  </si>
  <si>
    <t>2. УПР.,КОНТР.И РЕГ.ДЕЙН.ТРАНСП.И ПЪТ.</t>
  </si>
  <si>
    <t>3. ПОДДЪРЖАНЕ И РЕМОНТ ПЪТИЩА</t>
  </si>
  <si>
    <t>4. ДРУГИ ДЕЙНОСТИ ПО ТРАНСПОРТА</t>
  </si>
  <si>
    <t>5. ДРУГИ ДЕЙНОСТИ ПО ТУРИЗМА</t>
  </si>
  <si>
    <t>6. ДРУГИ ДЕЙНОСТИ ИКОНОМИКА</t>
  </si>
  <si>
    <t>ІХ.РАЗХОДИ НЕКЛАСИФИЦ.В ДР.ФУНКЦИИ</t>
  </si>
  <si>
    <t>1. РАЗХОДИ ЗА ЛИХВИ</t>
  </si>
  <si>
    <t>резерв</t>
  </si>
  <si>
    <t xml:space="preserve">                                         ПРИЛОЖЕНИЕ № 2</t>
  </si>
  <si>
    <t>С П Р А В К А</t>
  </si>
  <si>
    <t>№</t>
  </si>
  <si>
    <t xml:space="preserve">Разпоредител с бюджет </t>
  </si>
  <si>
    <t>Дейности</t>
  </si>
  <si>
    <t xml:space="preserve">по </t>
  </si>
  <si>
    <t>Държ.дейн.</t>
  </si>
  <si>
    <t>Местни дейн.</t>
  </si>
  <si>
    <t>Община Дряново</t>
  </si>
  <si>
    <t>1311 "ЦДГ"</t>
  </si>
  <si>
    <t>ЦДГ с. Ц.ливада</t>
  </si>
  <si>
    <t>1322 "Общообразователни училища"</t>
  </si>
  <si>
    <t>ПГИ "Р. Стоянов" Дряново</t>
  </si>
  <si>
    <t>1326 "Професионални гимназии"</t>
  </si>
  <si>
    <t>ПТГ "Д. Крусев" Дряново</t>
  </si>
  <si>
    <t>1389 "Други дейности по образование"</t>
  </si>
  <si>
    <t>1337 "Извънучилищни и извънкласни дейн.</t>
  </si>
  <si>
    <t>1437 "Училищно здравеопазване"</t>
  </si>
  <si>
    <t>Детски ясли</t>
  </si>
  <si>
    <t>1431 "Детски ясли"</t>
  </si>
  <si>
    <t>1535 "Преходни жилища"</t>
  </si>
  <si>
    <t>1554 "Защитени жилища" - с. Гостилица</t>
  </si>
  <si>
    <t>ДУПУЛ</t>
  </si>
  <si>
    <t>1551 "Дн.център за деца с увреждания"</t>
  </si>
  <si>
    <t>1554 "Защитени жилища" - с. Ц.ливада</t>
  </si>
  <si>
    <t>ДСП</t>
  </si>
  <si>
    <t>1548 "Дневен център за стари хора"</t>
  </si>
  <si>
    <t>ДСП Дряново</t>
  </si>
  <si>
    <t xml:space="preserve">1554 "Защитени жилища" </t>
  </si>
  <si>
    <t>ДСП ЗЖ с. Гостилица</t>
  </si>
  <si>
    <t>Читалище "Развитие"</t>
  </si>
  <si>
    <t>1526 "Център за обществена подкрепа"</t>
  </si>
  <si>
    <t>1541 "Домове за възрастни с увреждания"</t>
  </si>
  <si>
    <t>1713 "Спорт за всички"</t>
  </si>
  <si>
    <t>1738 "Читалища"</t>
  </si>
  <si>
    <t>чужди средства § 88-02</t>
  </si>
  <si>
    <t>проекти ИБСФ</t>
  </si>
  <si>
    <t>2532 "Прогр. за врем. заетост"</t>
  </si>
  <si>
    <t>2606 "Изгр.,рем.и подд.на уличната мрежа"</t>
  </si>
  <si>
    <t>2619 "ДД жил.строителство и БКС"</t>
  </si>
  <si>
    <t>2714 "Спорт за всички"</t>
  </si>
  <si>
    <t>2849 "Други дейности по транспорта"</t>
  </si>
  <si>
    <t>2898 "Дрги дейности по икономика"</t>
  </si>
  <si>
    <t>Исторически музей</t>
  </si>
  <si>
    <t>3739 "Исторически музей"</t>
  </si>
  <si>
    <t>Всичко:</t>
  </si>
  <si>
    <t>ДИРЕКТОР ДИРЕКЦИЯ "МДТБФ":…………...……               КМЕТ:…………………………</t>
  </si>
  <si>
    <t>1739 "Исторически музей"</t>
  </si>
  <si>
    <t>1589 "Др. служби и дейности по заетостта"</t>
  </si>
  <si>
    <t xml:space="preserve">                                                            /Д. Мирчева/                             /инж. М. Семов/</t>
  </si>
  <si>
    <t>Приложение № 7</t>
  </si>
  <si>
    <t>ИНДИКАТИВЕН РАЗЧЕТ ЗА СМЕТКИТЕ ЗА СРЕДСТВАТА ОТ ЕС В ЛВ.</t>
  </si>
  <si>
    <t>Наименование</t>
  </si>
  <si>
    <t>§</t>
  </si>
  <si>
    <t>в т.ч. от</t>
  </si>
  <si>
    <t xml:space="preserve">Общински </t>
  </si>
  <si>
    <t>ЕС</t>
  </si>
  <si>
    <t>бюджет</t>
  </si>
  <si>
    <t>Приходи</t>
  </si>
  <si>
    <t>І. Трансфери</t>
  </si>
  <si>
    <t>Трансфери м/у бюдж. сметки (+/-)</t>
  </si>
  <si>
    <t>61-00</t>
  </si>
  <si>
    <t>Трансфери м/у бюдж.с/ки и сметки за средства от ЕС (+/-)</t>
  </si>
  <si>
    <t>62-00</t>
  </si>
  <si>
    <t>Трансфери м/у сметки за средства от ЕС (нето)</t>
  </si>
  <si>
    <t>63-00</t>
  </si>
  <si>
    <t>Всичко трансфери:</t>
  </si>
  <si>
    <t>ІІ. Временни безлихвени заеми</t>
  </si>
  <si>
    <t>Получени(предост.) врем.безлихвени заеми от/за ЦБ (+/-)</t>
  </si>
  <si>
    <t>74-00</t>
  </si>
  <si>
    <t xml:space="preserve">  получени заеми (+)</t>
  </si>
  <si>
    <t>74-11</t>
  </si>
  <si>
    <t xml:space="preserve">  погасени заеми (-)</t>
  </si>
  <si>
    <t>74-12</t>
  </si>
  <si>
    <t>Врем.безлихв.заеми м/у бюдж.с/ки и с/ки за срества от ЕС</t>
  </si>
  <si>
    <t>76-00</t>
  </si>
  <si>
    <t>Всичко временни безлихвени заеми:</t>
  </si>
  <si>
    <t>Остатък от предходния период (9501 до 9506) (+)</t>
  </si>
  <si>
    <t>Наличност в края на периода (9507 до 9512) (-)</t>
  </si>
  <si>
    <t>Депозити и средства по сметки (нето) (+/-)</t>
  </si>
  <si>
    <t>95-00</t>
  </si>
  <si>
    <t>Разходи</t>
  </si>
  <si>
    <t>Запл.и възнагр.за перс., нает по тр.и сл.правоотн.</t>
  </si>
  <si>
    <t>01-00</t>
  </si>
  <si>
    <t>Други възнаграждения и плащания за персонал</t>
  </si>
  <si>
    <t>02-00</t>
  </si>
  <si>
    <t>Задължителни осигурителни вноски от работодател</t>
  </si>
  <si>
    <t>05-00</t>
  </si>
  <si>
    <t>Издръжка</t>
  </si>
  <si>
    <t>10-00</t>
  </si>
  <si>
    <t>Придобиване на дълготрайни активи и основен ремонт 
(от §51 до §54)</t>
  </si>
  <si>
    <t>51-54</t>
  </si>
  <si>
    <t>Всичко разходи:</t>
  </si>
  <si>
    <t>ОП "ЧОВЕШКИ РЕСУРСИ"</t>
  </si>
  <si>
    <t>ІІІ.Финансирания</t>
  </si>
  <si>
    <t>Средства на разпореждане</t>
  </si>
  <si>
    <t>88-00</t>
  </si>
  <si>
    <t>Всичко приходи ОП "Човешки ресурси"</t>
  </si>
  <si>
    <t>Функция "Социално осигуряване, подпомагане и грижи""</t>
  </si>
  <si>
    <t>Дейност 2532 "Програми временна заетост"</t>
  </si>
  <si>
    <t>Дейност 1326 "Професионални гимназии"</t>
  </si>
  <si>
    <t>Стипендии</t>
  </si>
  <si>
    <t>40-00</t>
  </si>
  <si>
    <t>Дейност 1322 "Общообр. училища"</t>
  </si>
  <si>
    <t>Всичко разходи ОП "Човешки ресурси"</t>
  </si>
  <si>
    <t>3. КУЛТУРНИ ДЕЙНОСТИ 732</t>
  </si>
  <si>
    <t>5. ОБРЕДНИ ДОМОВЕ И ЗАЛИ</t>
  </si>
  <si>
    <t>6. ДРУГИ ДЕЙНОСТИ КУЛТУРА</t>
  </si>
  <si>
    <t>4. РАДИОТРАНСЛАЦИОННИ ВЪЗЛИ 741</t>
  </si>
  <si>
    <t>I.</t>
  </si>
  <si>
    <t>Делегирани от държавата дейности</t>
  </si>
  <si>
    <t xml:space="preserve">Численост
</t>
  </si>
  <si>
    <t>Общи държавни служби</t>
  </si>
  <si>
    <t>1. Общинска адиминистрация</t>
  </si>
  <si>
    <t>II.</t>
  </si>
  <si>
    <t>Отбрана и сигурност/нещатен персонал/</t>
  </si>
  <si>
    <t>1. Дежурни по ПМС 212/1993 г.</t>
  </si>
  <si>
    <t>2. Дежурни по ПМС 351/1997 г.</t>
  </si>
  <si>
    <t>III.</t>
  </si>
  <si>
    <t>Образование</t>
  </si>
  <si>
    <t>1. Други дейности по образование</t>
  </si>
  <si>
    <t>IV.</t>
  </si>
  <si>
    <t>Здравеопазване</t>
  </si>
  <si>
    <t>1. Детски ясли</t>
  </si>
  <si>
    <t>2. Училищно здравеопазване</t>
  </si>
  <si>
    <t>- СОУ "Максим Райкович"</t>
  </si>
  <si>
    <t>- ЦДГ "Детелина"</t>
  </si>
  <si>
    <t>- ПГИ "Рачо Стоянов"</t>
  </si>
  <si>
    <t>V.</t>
  </si>
  <si>
    <t>Заведения зо социални услуги</t>
  </si>
  <si>
    <t>2. ДУПУЛ</t>
  </si>
  <si>
    <t>- Дневен център за деца и младежи с увреждания</t>
  </si>
  <si>
    <t>- Защитени жилища 2 броя</t>
  </si>
  <si>
    <t>3. Дружество за социално подпомагане</t>
  </si>
  <si>
    <t>- Дневен център за стари хора</t>
  </si>
  <si>
    <t>- Защитени жилище "Нов шанс", кв. "Успех" гр. Дряново</t>
  </si>
  <si>
    <t>- Защитено жилище с. Гостилица</t>
  </si>
  <si>
    <t>4. Център за обществена подкрепа</t>
  </si>
  <si>
    <t xml:space="preserve">VI. </t>
  </si>
  <si>
    <t>Кулутура</t>
  </si>
  <si>
    <t>1. Исторически музей гр. Дряново</t>
  </si>
  <si>
    <t>2. Нещатен персонал в Исторически музей гр. Дряново</t>
  </si>
  <si>
    <t>Директор на Дирекция МДТБФ:                                                          Кмет:</t>
  </si>
  <si>
    <t xml:space="preserve">                                                                   /Д. Мирчева/                                               /инж. М. Семов/</t>
  </si>
  <si>
    <t>Приложение № 9</t>
  </si>
  <si>
    <t>Общинска администрация дофинансирана
със собствени средства</t>
  </si>
  <si>
    <t xml:space="preserve">
1.</t>
  </si>
  <si>
    <t xml:space="preserve">2. </t>
  </si>
  <si>
    <t>Нещатен персонал по ПМС № 66/1996 г.</t>
  </si>
  <si>
    <t>3.</t>
  </si>
  <si>
    <t>Спортна база</t>
  </si>
  <si>
    <t>4.</t>
  </si>
  <si>
    <t>5.</t>
  </si>
  <si>
    <t>Домашен социален патронаж</t>
  </si>
  <si>
    <t>Обредни домове и зали</t>
  </si>
  <si>
    <t xml:space="preserve">
Численост
</t>
  </si>
  <si>
    <t xml:space="preserve">
Годишен
фонд 
работна
заплата
</t>
  </si>
  <si>
    <t xml:space="preserve">Бюджетни организации и дейности, финансирани със собствени
бюджетни средства
</t>
  </si>
  <si>
    <t>Приложение № 8</t>
  </si>
  <si>
    <t>Нещатен персонал в звено "Програми и проекти"</t>
  </si>
  <si>
    <t>1. Комплекс за социални услуги за възрастни хора</t>
  </si>
  <si>
    <t>2. Нещатен персонал в Комплекс за социални услуги</t>
  </si>
  <si>
    <r>
      <t>за разходите по разпоредители с бюджетни кредити по бюджет 2016 г</t>
    </r>
    <r>
      <rPr>
        <sz val="12"/>
        <rFont val="Tahoma"/>
        <family val="2"/>
      </rPr>
      <t xml:space="preserve">. </t>
    </r>
    <r>
      <rPr>
        <b/>
        <sz val="12"/>
        <rFont val="Tahoma"/>
        <family val="2"/>
      </rPr>
      <t>и бюджет 2017 г.</t>
    </r>
  </si>
  <si>
    <r>
      <t xml:space="preserve"> </t>
    </r>
    <r>
      <rPr>
        <b/>
        <sz val="11"/>
        <rFont val="Tahoma"/>
        <family val="2"/>
      </rPr>
      <t xml:space="preserve"> ИЗПЪЛНЕНИЕ НА ПРИХОДИТЕ ПО БЮДЖЕТ 2016 ГОДИНА И БЮДЖЕТ 2017 Г.</t>
    </r>
  </si>
  <si>
    <t>БЮДЖЕТ 2016 г.</t>
  </si>
  <si>
    <t>ПРОЕКТ 2017  г.</t>
  </si>
  <si>
    <t xml:space="preserve"> БЮДЖЕТ 2016 ГОД.</t>
  </si>
  <si>
    <t>ИЗПЪЛНЕНИЕ 31.12.2016 Г.</t>
  </si>
  <si>
    <t>ПРОЕКТ 2017 г.</t>
  </si>
  <si>
    <r>
      <t xml:space="preserve"> </t>
    </r>
    <r>
      <rPr>
        <b/>
        <sz val="12"/>
        <rFont val="Arial"/>
        <family val="2"/>
      </rPr>
      <t>ИЗПЪЛНЕНИЕ НА РАЗХОДИТЕ ПО ФУНКЦИИ ПО БЮДЖЕТ 2016 ГОДИНА</t>
    </r>
  </si>
  <si>
    <t xml:space="preserve"> И БЮДЖЕТ 2017 ГОДИНА</t>
  </si>
  <si>
    <t>за разходите по функции и дейности към Общинска администрация по бюджет 2016 г. и  бюджет 2017 г.</t>
  </si>
  <si>
    <t xml:space="preserve"> УТОЧНЕН ПЛАН 2016 Г.</t>
  </si>
  <si>
    <t xml:space="preserve">  ИЗПЪЛНЕНИЕ 2016 Г.</t>
  </si>
  <si>
    <t xml:space="preserve">     БЮДЖЕТ 2017 Г.</t>
  </si>
  <si>
    <t>за разпределение на преходния остатък от 2016 г.</t>
  </si>
  <si>
    <t xml:space="preserve">Преходен  остатък от 2016 г.
</t>
  </si>
  <si>
    <t>Справка 
за числеността на персонала и средствата за работни запрати за 2017 г.
за делегираните от държавата дейности:</t>
  </si>
  <si>
    <t>Справка 
за числеността на персонала и средствата за работни заплати за 2017 г.
за делегираните от държавата и местните дейности:</t>
  </si>
  <si>
    <t>2016 Г.</t>
  </si>
  <si>
    <t>КЪМ 31.12.2016 Г.</t>
  </si>
  <si>
    <t>ПРОЕКТ 2017 Г.</t>
  </si>
  <si>
    <t>3. ПГИ "РАЧО СТОЯНОВ"</t>
  </si>
  <si>
    <t>5. ДЕТСКИ ЯСЛИ</t>
  </si>
  <si>
    <t xml:space="preserve">6. ДВД Дряново </t>
  </si>
  <si>
    <t xml:space="preserve">4. ДГ "ДЕТЕЛИНА" </t>
  </si>
  <si>
    <t>2. СУ "М. РАЙКОВИЧ"</t>
  </si>
  <si>
    <t>7. ДВПР с. Радовци</t>
  </si>
  <si>
    <t>8. Комплекс за социални услуги
за възсрастни хора</t>
  </si>
  <si>
    <t>10. ИСТОРИЧЕСКИ МУЗЕЙ</t>
  </si>
  <si>
    <t>8371 ПОЛУЧЕНИ КРАТКОСРОЧЕН ЗАЕМ ОТ СТРАНАТА</t>
  </si>
  <si>
    <t>8381 ПОГАШ. ПО КРАТКОСРОЧЕН ЗАЕМ ОТ СТРАНАТА</t>
  </si>
  <si>
    <t>4. ДГ</t>
  </si>
  <si>
    <t>Дейност 2589 "Други служби и дейности"</t>
  </si>
  <si>
    <t>Функция "Образование"</t>
  </si>
  <si>
    <t>Дейност 23 11"Целодневни детски градини"</t>
  </si>
  <si>
    <t>ОП "Развитие на селските райони"</t>
  </si>
  <si>
    <t>Функция "Икономически дейности"</t>
  </si>
  <si>
    <t>Дейност 2827 "Развитие на селските райони"</t>
  </si>
  <si>
    <t>Всичко приходи ОП "Развитие на селските райони"</t>
  </si>
  <si>
    <t>Разходи ОП „Развитие на селските райони"</t>
  </si>
  <si>
    <t>ДГ "Детелина" Дряново</t>
  </si>
  <si>
    <t>СУ "М. Райкович" Дряново</t>
  </si>
  <si>
    <t>КСУВХ Дряново</t>
  </si>
  <si>
    <t>1532 "Програми за временна заетост"</t>
  </si>
  <si>
    <t>1122 "Общинска администрация"</t>
  </si>
  <si>
    <t>1239 "Други дейности по вътр. сигурност"</t>
  </si>
  <si>
    <t>1282 "Отбранително-мобилизационни 
дейности"</t>
  </si>
  <si>
    <t>2122 "Общинска администрация"</t>
  </si>
  <si>
    <t>2123 "Общински съвет"</t>
  </si>
  <si>
    <t>2469 "Други дейности по здравеопазването"</t>
  </si>
  <si>
    <t>2623 "Чистота"</t>
  </si>
  <si>
    <t>2732 "Културни дейности"</t>
  </si>
  <si>
    <t>2741 "Радиотранслационни възли"</t>
  </si>
  <si>
    <t>2745 "Обредни домове и зали"</t>
  </si>
  <si>
    <t>2759 "Други дейности по културата"</t>
  </si>
  <si>
    <t>2829  "Други дейности по селско и горско
стопанство"</t>
  </si>
  <si>
    <t>2832 "Служби и дейности по ремонт и 
поддържане на пътищата"</t>
  </si>
  <si>
    <t>ОП "Енергийна ефективност"</t>
  </si>
  <si>
    <t>III. Финансиране</t>
  </si>
  <si>
    <t>ІV. Депозити и средства по сметки</t>
  </si>
  <si>
    <t>Всичко приходи ОП "Енергийна ефективност"</t>
  </si>
  <si>
    <t>Функция "Жилищно стротилество, БКС и ООС"</t>
  </si>
  <si>
    <t>Дейност 2619 "Други дейности по жилищно строителство,
БКС"</t>
  </si>
  <si>
    <t>Разходи ОП „Енергийна ефективност"</t>
  </si>
  <si>
    <t>III. Финасирания</t>
  </si>
  <si>
    <t>1759 "Други дейности по културата"</t>
  </si>
  <si>
    <t>2311 "ЦДГ"</t>
  </si>
  <si>
    <t>2431 "Детски ясли"</t>
  </si>
  <si>
    <t>3541 "Домове за възрастни с увреждания"</t>
  </si>
  <si>
    <t>2865 "Други дейности по туризма"</t>
  </si>
  <si>
    <t>Средства
за работна
заплата 
за 2017 г.</t>
  </si>
  <si>
    <t>С П И С Ъ К                приложение № 6</t>
  </si>
  <si>
    <t>на обекти, предлагани за финансиране през 2017 г. с целева субсидия, собствени бюджетни средства и средства от Оперативни програми от ЕС</t>
  </si>
  <si>
    <t>Наименование на обекта</t>
  </si>
  <si>
    <t>Стойност /лв./</t>
  </si>
  <si>
    <t>ОБЕКТ</t>
  </si>
  <si>
    <t>СТОЙНОСТ</t>
  </si>
  <si>
    <t>І. Финансиране с целева субсидия в размер на 621 700 лв.</t>
  </si>
  <si>
    <t>Подлез към ж.п. гара</t>
  </si>
  <si>
    <t>Улица над ж.к. Успех</t>
  </si>
  <si>
    <t>Паркинг зад общинска администрация</t>
  </si>
  <si>
    <t>Ремонт сграда на кметство с. Царева ливада - КБ</t>
  </si>
  <si>
    <t>Проектиране водопровод село Янтра</t>
  </si>
  <si>
    <t>Ремонт на улица Горнич</t>
  </si>
  <si>
    <t>Задблоково пространство на блок Бор</t>
  </si>
  <si>
    <t>Ремонт на улица в село Ганчовец</t>
  </si>
  <si>
    <t>Улица към читалище в село Зая</t>
  </si>
  <si>
    <t>Подпорна стена ул."Васил Левски"</t>
  </si>
  <si>
    <t>Ремонт на път за село Крънча</t>
  </si>
  <si>
    <t>Ремонт на път за село Кумани</t>
  </si>
  <si>
    <t>Ремонт на път за село Донино</t>
  </si>
  <si>
    <t>Ремонт на път за село Дурча</t>
  </si>
  <si>
    <t>Ремонт на улица към стадион село Царева ливада</t>
  </si>
  <si>
    <t>Проектиране паркинг на улица Гурко</t>
  </si>
  <si>
    <t xml:space="preserve">Проектиране улица Шипка </t>
  </si>
  <si>
    <t>Проектиране на градски пазар</t>
  </si>
  <si>
    <t>Ремонт път към гробищен парк - Дряново</t>
  </si>
  <si>
    <t>Бетонов коридор стадион Локомотив гр.Дряново</t>
  </si>
  <si>
    <t>Изграждане паркинг на улица Гурко</t>
  </si>
  <si>
    <t>ІІ. Капиталови разходи, финансирани от приходи по § 40-00  - постъпления от продажба на общински нефинансови активи в размер на 60 000  лв.</t>
  </si>
  <si>
    <t>Навес гробищен парк с.Скалско</t>
  </si>
  <si>
    <t>ПУП гробищен парк Дряново</t>
  </si>
  <si>
    <t>Изграждане тротоар на ул."Янко Дряновец"</t>
  </si>
  <si>
    <t>Ремонт на мост с.Царева ливада</t>
  </si>
  <si>
    <t xml:space="preserve"> бетонов коридор стадион Локомотив Дряново</t>
  </si>
  <si>
    <t>Проектиране на ВиК с. Геша</t>
  </si>
  <si>
    <t>ІII. Капиталови разходи, финансирани от собствени приходи и преходни остатъци от 2016 г. размер на 32 750 лв.</t>
  </si>
  <si>
    <t>Изграждане подпорна стена на главен път I-5</t>
  </si>
  <si>
    <t>Ремонт на околоблоково пространство на ул."Гурко" № 4</t>
  </si>
  <si>
    <t>Изграждане на тротоар към кв.Изгрев</t>
  </si>
  <si>
    <t>Проектиране сграда кметство Царева ливада</t>
  </si>
  <si>
    <t>Макет исторически музей</t>
  </si>
  <si>
    <t xml:space="preserve">Стерилизатор ДГ Детелина </t>
  </si>
  <si>
    <t xml:space="preserve">Общо капиталови разходи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</si>
</sst>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&quot;лв&quot;"/>
    <numFmt numFmtId="165" formatCode="#,##0.0"/>
    <numFmt numFmtId="166" formatCode="0.0"/>
  </numFmts>
  <fonts count="50"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Tahoma"/>
      <family val="2"/>
    </font>
    <font>
      <i/>
      <sz val="10"/>
      <name val="Tahom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2" fillId="0" borderId="0">
      <alignment/>
      <protection/>
    </xf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7" borderId="2" applyNumberFormat="0" applyAlignment="0" applyProtection="0"/>
    <xf numFmtId="0" fontId="38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21" borderId="2" applyNumberFormat="0" applyAlignment="0" applyProtection="0"/>
    <xf numFmtId="0" fontId="45" fillId="22" borderId="7" applyNumberFormat="0" applyAlignment="0" applyProtection="0"/>
    <xf numFmtId="0" fontId="39" fillId="3" borderId="0" applyNumberFormat="0" applyBorder="0" applyAlignment="0" applyProtection="0"/>
    <xf numFmtId="0" fontId="40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17" fillId="0" borderId="9" applyNumberFormat="0" applyFill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3" fillId="0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14" xfId="0" applyFont="1" applyBorder="1" applyAlignment="1">
      <alignment wrapText="1"/>
    </xf>
    <xf numFmtId="0" fontId="7" fillId="0" borderId="12" xfId="0" applyFont="1" applyBorder="1" applyAlignment="1">
      <alignment horizontal="right" wrapText="1"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24" borderId="12" xfId="0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0" fillId="24" borderId="12" xfId="0" applyFill="1" applyBorder="1" applyAlignment="1">
      <alignment horizontal="center"/>
    </xf>
    <xf numFmtId="2" fontId="2" fillId="0" borderId="12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24" borderId="12" xfId="0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24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7" fillId="24" borderId="12" xfId="0" applyFont="1" applyFill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24" borderId="12" xfId="0" applyFont="1" applyFill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6" fillId="0" borderId="12" xfId="0" applyFont="1" applyBorder="1" applyAlignment="1">
      <alignment/>
    </xf>
    <xf numFmtId="0" fontId="1" fillId="2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17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21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wrapText="1"/>
    </xf>
    <xf numFmtId="0" fontId="19" fillId="0" borderId="12" xfId="0" applyFont="1" applyBorder="1" applyAlignment="1">
      <alignment horizontal="center" wrapText="1"/>
    </xf>
    <xf numFmtId="49" fontId="0" fillId="0" borderId="12" xfId="0" applyNumberFormat="1" applyBorder="1" applyAlignment="1">
      <alignment/>
    </xf>
    <xf numFmtId="49" fontId="17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49" fontId="17" fillId="0" borderId="0" xfId="0" applyNumberFormat="1" applyFont="1" applyBorder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7" fillId="0" borderId="12" xfId="0" applyFont="1" applyBorder="1" applyAlignment="1">
      <alignment horizontal="right"/>
    </xf>
    <xf numFmtId="0" fontId="3" fillId="24" borderId="11" xfId="0" applyFont="1" applyFill="1" applyBorder="1" applyAlignment="1">
      <alignment/>
    </xf>
    <xf numFmtId="0" fontId="0" fillId="24" borderId="11" xfId="0" applyFill="1" applyBorder="1" applyAlignment="1">
      <alignment horizontal="right"/>
    </xf>
    <xf numFmtId="0" fontId="0" fillId="24" borderId="11" xfId="0" applyFill="1" applyBorder="1" applyAlignment="1">
      <alignment/>
    </xf>
    <xf numFmtId="0" fontId="3" fillId="24" borderId="12" xfId="0" applyFont="1" applyFill="1" applyBorder="1" applyAlignment="1">
      <alignment/>
    </xf>
    <xf numFmtId="0" fontId="17" fillId="24" borderId="12" xfId="0" applyFont="1" applyFill="1" applyBorder="1" applyAlignment="1">
      <alignment horizontal="right"/>
    </xf>
    <xf numFmtId="0" fontId="17" fillId="24" borderId="12" xfId="0" applyFont="1" applyFill="1" applyBorder="1" applyAlignment="1">
      <alignment/>
    </xf>
    <xf numFmtId="0" fontId="0" fillId="24" borderId="12" xfId="0" applyFill="1" applyBorder="1" applyAlignment="1">
      <alignment wrapText="1"/>
    </xf>
    <xf numFmtId="0" fontId="3" fillId="24" borderId="12" xfId="0" applyFont="1" applyFill="1" applyBorder="1" applyAlignment="1">
      <alignment wrapText="1"/>
    </xf>
    <xf numFmtId="0" fontId="0" fillId="24" borderId="10" xfId="0" applyFill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Fill="1" applyBorder="1" applyAlignment="1">
      <alignment/>
    </xf>
    <xf numFmtId="0" fontId="2" fillId="0" borderId="12" xfId="0" applyFont="1" applyBorder="1" applyAlignment="1">
      <alignment horizontal="left" wrapText="1"/>
    </xf>
    <xf numFmtId="0" fontId="0" fillId="24" borderId="13" xfId="0" applyFill="1" applyBorder="1" applyAlignment="1">
      <alignment/>
    </xf>
    <xf numFmtId="0" fontId="0" fillId="0" borderId="12" xfId="0" applyFill="1" applyBorder="1" applyAlignment="1">
      <alignment wrapText="1"/>
    </xf>
    <xf numFmtId="0" fontId="17" fillId="0" borderId="11" xfId="0" applyFont="1" applyBorder="1" applyAlignment="1">
      <alignment horizontal="right"/>
    </xf>
    <xf numFmtId="0" fontId="17" fillId="0" borderId="11" xfId="0" applyFont="1" applyBorder="1" applyAlignment="1">
      <alignment/>
    </xf>
    <xf numFmtId="0" fontId="17" fillId="24" borderId="11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25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11" fillId="0" borderId="12" xfId="0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2" xfId="0" applyFill="1" applyBorder="1" applyAlignment="1">
      <alignment horizontal="right"/>
    </xf>
    <xf numFmtId="0" fontId="18" fillId="0" borderId="12" xfId="0" applyFont="1" applyFill="1" applyBorder="1" applyAlignment="1">
      <alignment wrapText="1"/>
    </xf>
    <xf numFmtId="49" fontId="12" fillId="0" borderId="12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17" fillId="0" borderId="12" xfId="0" applyFont="1" applyFill="1" applyBorder="1" applyAlignment="1">
      <alignment/>
    </xf>
    <xf numFmtId="0" fontId="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19" xfId="0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1" fillId="0" borderId="24" xfId="0" applyFont="1" applyFill="1" applyBorder="1" applyAlignment="1">
      <alignment horizontal="center" vertical="center"/>
    </xf>
    <xf numFmtId="0" fontId="28" fillId="0" borderId="25" xfId="0" applyFont="1" applyBorder="1" applyAlignment="1">
      <alignment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1" fillId="0" borderId="28" xfId="0" applyFont="1" applyBorder="1" applyAlignment="1">
      <alignment/>
    </xf>
    <xf numFmtId="0" fontId="29" fillId="4" borderId="29" xfId="0" applyFont="1" applyFill="1" applyBorder="1" applyAlignment="1">
      <alignment horizontal="left"/>
    </xf>
    <xf numFmtId="0" fontId="30" fillId="4" borderId="30" xfId="0" applyFont="1" applyFill="1" applyBorder="1" applyAlignment="1">
      <alignment horizontal="center"/>
    </xf>
    <xf numFmtId="0" fontId="31" fillId="0" borderId="31" xfId="0" applyFont="1" applyBorder="1" applyAlignment="1">
      <alignment/>
    </xf>
    <xf numFmtId="0" fontId="31" fillId="0" borderId="12" xfId="0" applyFont="1" applyBorder="1" applyAlignment="1">
      <alignment/>
    </xf>
    <xf numFmtId="3" fontId="31" fillId="0" borderId="32" xfId="0" applyNumberFormat="1" applyFont="1" applyBorder="1" applyAlignment="1">
      <alignment/>
    </xf>
    <xf numFmtId="3" fontId="26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31" fillId="0" borderId="12" xfId="0" applyFont="1" applyFill="1" applyBorder="1" applyAlignment="1">
      <alignment/>
    </xf>
    <xf numFmtId="3" fontId="31" fillId="0" borderId="32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10" xfId="0" applyFont="1" applyBorder="1" applyAlignment="1">
      <alignment/>
    </xf>
    <xf numFmtId="3" fontId="32" fillId="0" borderId="34" xfId="0" applyNumberFormat="1" applyFont="1" applyBorder="1" applyAlignment="1">
      <alignment/>
    </xf>
    <xf numFmtId="0" fontId="22" fillId="0" borderId="28" xfId="0" applyFont="1" applyBorder="1" applyAlignment="1">
      <alignment horizontal="center"/>
    </xf>
    <xf numFmtId="0" fontId="22" fillId="0" borderId="31" xfId="0" applyFont="1" applyBorder="1" applyAlignment="1">
      <alignment/>
    </xf>
    <xf numFmtId="0" fontId="22" fillId="0" borderId="12" xfId="0" applyFont="1" applyFill="1" applyBorder="1" applyAlignment="1">
      <alignment horizontal="left" wrapText="1"/>
    </xf>
    <xf numFmtId="3" fontId="22" fillId="0" borderId="32" xfId="0" applyNumberFormat="1" applyFont="1" applyFill="1" applyBorder="1" applyAlignment="1">
      <alignment/>
    </xf>
    <xf numFmtId="0" fontId="22" fillId="0" borderId="33" xfId="0" applyFont="1" applyBorder="1" applyAlignment="1">
      <alignment/>
    </xf>
    <xf numFmtId="0" fontId="22" fillId="0" borderId="10" xfId="0" applyFont="1" applyFill="1" applyBorder="1" applyAlignment="1">
      <alignment horizontal="left" wrapText="1"/>
    </xf>
    <xf numFmtId="3" fontId="22" fillId="0" borderId="34" xfId="0" applyNumberFormat="1" applyFont="1" applyFill="1" applyBorder="1" applyAlignment="1">
      <alignment/>
    </xf>
    <xf numFmtId="0" fontId="22" fillId="0" borderId="35" xfId="0" applyFont="1" applyBorder="1" applyAlignment="1">
      <alignment/>
    </xf>
    <xf numFmtId="0" fontId="21" fillId="0" borderId="36" xfId="0" applyFont="1" applyFill="1" applyBorder="1" applyAlignment="1">
      <alignment horizontal="right"/>
    </xf>
    <xf numFmtId="3" fontId="26" fillId="0" borderId="37" xfId="0" applyNumberFormat="1" applyFont="1" applyFill="1" applyBorder="1" applyAlignment="1">
      <alignment/>
    </xf>
    <xf numFmtId="0" fontId="22" fillId="0" borderId="38" xfId="0" applyFont="1" applyBorder="1" applyAlignment="1">
      <alignment/>
    </xf>
    <xf numFmtId="0" fontId="22" fillId="0" borderId="12" xfId="0" applyFont="1" applyFill="1" applyBorder="1" applyAlignment="1">
      <alignment wrapText="1"/>
    </xf>
    <xf numFmtId="0" fontId="22" fillId="0" borderId="3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39" xfId="0" applyFont="1" applyBorder="1" applyAlignment="1">
      <alignment/>
    </xf>
    <xf numFmtId="0" fontId="22" fillId="0" borderId="40" xfId="0" applyFont="1" applyFill="1" applyBorder="1" applyAlignment="1">
      <alignment/>
    </xf>
    <xf numFmtId="3" fontId="33" fillId="0" borderId="41" xfId="0" applyNumberFormat="1" applyFont="1" applyFill="1" applyBorder="1" applyAlignment="1">
      <alignment/>
    </xf>
    <xf numFmtId="0" fontId="7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1" fillId="25" borderId="26" xfId="0" applyFont="1" applyFill="1" applyBorder="1" applyAlignment="1">
      <alignment horizontal="center" vertical="center"/>
    </xf>
    <xf numFmtId="0" fontId="21" fillId="25" borderId="2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9" fillId="4" borderId="11" xfId="0" applyFont="1" applyFill="1" applyBorder="1" applyAlignment="1">
      <alignment horizontal="left" vertical="top" wrapText="1"/>
    </xf>
    <xf numFmtId="0" fontId="29" fillId="4" borderId="42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29" fillId="4" borderId="29" xfId="0" applyFont="1" applyFill="1" applyBorder="1" applyAlignment="1">
      <alignment horizontal="left" vertical="top" wrapText="1"/>
    </xf>
    <xf numFmtId="0" fontId="29" fillId="4" borderId="3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PageLayoutView="0" workbookViewId="0" topLeftCell="A1">
      <selection activeCell="A2" sqref="A2:P2"/>
    </sheetView>
  </sheetViews>
  <sheetFormatPr defaultColWidth="9.140625" defaultRowHeight="15"/>
  <cols>
    <col min="1" max="1" width="51.140625" style="120" customWidth="1"/>
    <col min="2" max="2" width="10.57421875" style="36" customWidth="1"/>
    <col min="3" max="3" width="8.28125" style="36" customWidth="1"/>
    <col min="4" max="4" width="10.28125" style="36" customWidth="1"/>
    <col min="5" max="5" width="11.140625" style="36" customWidth="1"/>
    <col min="6" max="6" width="8.00390625" style="36" customWidth="1"/>
    <col min="7" max="7" width="9.28125" style="36" customWidth="1"/>
    <col min="8" max="8" width="10.28125" style="36" customWidth="1"/>
    <col min="9" max="9" width="8.421875" style="36" customWidth="1"/>
    <col min="10" max="10" width="8.7109375" style="36" customWidth="1"/>
    <col min="11" max="11" width="9.421875" style="36" customWidth="1"/>
    <col min="12" max="12" width="8.00390625" style="36" customWidth="1"/>
    <col min="13" max="14" width="8.28125" style="36" customWidth="1"/>
    <col min="15" max="15" width="8.140625" style="36" customWidth="1"/>
    <col min="16" max="16" width="10.8515625" style="36" customWidth="1"/>
    <col min="17" max="17" width="9.57421875" style="36" hidden="1" customWidth="1"/>
    <col min="18" max="16384" width="9.140625" style="36" customWidth="1"/>
  </cols>
  <sheetData>
    <row r="1" ht="14.25">
      <c r="M1" s="36" t="s">
        <v>32</v>
      </c>
    </row>
    <row r="2" spans="1:16" s="143" customFormat="1" ht="21.75" customHeight="1">
      <c r="A2" s="259" t="s">
        <v>389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3" spans="1:16" s="143" customFormat="1" ht="14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5" spans="1:17" ht="14.25">
      <c r="A5" s="144"/>
      <c r="B5" s="260" t="s">
        <v>392</v>
      </c>
      <c r="C5" s="260"/>
      <c r="D5" s="260"/>
      <c r="E5" s="260"/>
      <c r="F5" s="260"/>
      <c r="G5" s="260"/>
      <c r="H5" s="261"/>
      <c r="I5" s="261"/>
      <c r="J5" s="261"/>
      <c r="K5" s="262" t="s">
        <v>394</v>
      </c>
      <c r="L5" s="261"/>
      <c r="M5" s="263"/>
      <c r="N5" s="145" t="s">
        <v>3</v>
      </c>
      <c r="O5" s="145" t="s">
        <v>3</v>
      </c>
      <c r="P5" s="145" t="s">
        <v>3</v>
      </c>
      <c r="Q5" s="37" t="s">
        <v>33</v>
      </c>
    </row>
    <row r="6" spans="1:17" ht="12.75" customHeight="1">
      <c r="A6" s="146" t="s">
        <v>34</v>
      </c>
      <c r="B6" s="264" t="s">
        <v>35</v>
      </c>
      <c r="C6" s="265"/>
      <c r="D6" s="266"/>
      <c r="E6" s="267" t="s">
        <v>36</v>
      </c>
      <c r="F6" s="268"/>
      <c r="G6" s="269"/>
      <c r="H6" s="270" t="s">
        <v>393</v>
      </c>
      <c r="I6" s="260"/>
      <c r="J6" s="271"/>
      <c r="K6" s="147" t="s">
        <v>37</v>
      </c>
      <c r="L6" s="148" t="s">
        <v>38</v>
      </c>
      <c r="M6" s="149" t="s">
        <v>39</v>
      </c>
      <c r="N6" s="135"/>
      <c r="O6" s="150"/>
      <c r="P6" s="25"/>
      <c r="Q6" s="151" t="s">
        <v>10</v>
      </c>
    </row>
    <row r="7" spans="1:17" ht="16.5" customHeight="1">
      <c r="A7" s="152"/>
      <c r="B7" s="153" t="s">
        <v>37</v>
      </c>
      <c r="C7" s="148" t="s">
        <v>38</v>
      </c>
      <c r="D7" s="154" t="s">
        <v>39</v>
      </c>
      <c r="E7" s="155" t="s">
        <v>37</v>
      </c>
      <c r="F7" s="156" t="s">
        <v>38</v>
      </c>
      <c r="G7" s="157" t="s">
        <v>39</v>
      </c>
      <c r="H7" s="158" t="s">
        <v>37</v>
      </c>
      <c r="I7" s="44" t="s">
        <v>38</v>
      </c>
      <c r="J7" s="159" t="s">
        <v>39</v>
      </c>
      <c r="K7" s="160"/>
      <c r="L7" s="159" t="s">
        <v>40</v>
      </c>
      <c r="M7" s="161" t="s">
        <v>40</v>
      </c>
      <c r="N7" s="161" t="s">
        <v>41</v>
      </c>
      <c r="O7" s="161" t="s">
        <v>42</v>
      </c>
      <c r="P7" s="161" t="s">
        <v>43</v>
      </c>
      <c r="Q7" s="40" t="s">
        <v>44</v>
      </c>
    </row>
    <row r="8" spans="1:17" ht="14.25">
      <c r="A8" s="162">
        <v>1</v>
      </c>
      <c r="B8" s="163">
        <v>2</v>
      </c>
      <c r="C8" s="163">
        <v>3</v>
      </c>
      <c r="D8" s="163">
        <v>4</v>
      </c>
      <c r="E8" s="164">
        <v>5</v>
      </c>
      <c r="F8" s="164">
        <v>6</v>
      </c>
      <c r="G8" s="164">
        <v>7</v>
      </c>
      <c r="H8" s="160">
        <v>8</v>
      </c>
      <c r="I8" s="160">
        <v>9</v>
      </c>
      <c r="J8" s="160">
        <v>10</v>
      </c>
      <c r="K8" s="163">
        <v>11</v>
      </c>
      <c r="L8" s="160">
        <v>12</v>
      </c>
      <c r="M8" s="163">
        <v>13</v>
      </c>
      <c r="N8" s="163">
        <v>14</v>
      </c>
      <c r="O8" s="163">
        <v>15</v>
      </c>
      <c r="P8" s="163">
        <v>16</v>
      </c>
      <c r="Q8" s="163">
        <v>11</v>
      </c>
    </row>
    <row r="9" spans="1:17" s="169" customFormat="1" ht="20.25" customHeight="1">
      <c r="A9" s="165" t="s">
        <v>45</v>
      </c>
      <c r="B9" s="166">
        <f>B10+B19</f>
        <v>1467500</v>
      </c>
      <c r="C9" s="166">
        <f>C12+C19+C11</f>
        <v>13000</v>
      </c>
      <c r="D9" s="166">
        <f>D12+D11+D19</f>
        <v>1454500</v>
      </c>
      <c r="E9" s="167">
        <f aca="true" t="shared" si="0" ref="E9:L9">E10+E19</f>
        <v>1810431</v>
      </c>
      <c r="F9" s="167">
        <f t="shared" si="0"/>
        <v>13256</v>
      </c>
      <c r="G9" s="167">
        <f t="shared" si="0"/>
        <v>1797175</v>
      </c>
      <c r="H9" s="166">
        <f t="shared" si="0"/>
        <v>1987114</v>
      </c>
      <c r="I9" s="166">
        <f t="shared" si="0"/>
        <v>7128</v>
      </c>
      <c r="J9" s="166">
        <f t="shared" si="0"/>
        <v>1979986</v>
      </c>
      <c r="K9" s="166">
        <f t="shared" si="0"/>
        <v>1558007</v>
      </c>
      <c r="L9" s="166">
        <f t="shared" si="0"/>
        <v>8500</v>
      </c>
      <c r="M9" s="166">
        <f>M10+M19</f>
        <v>1549507</v>
      </c>
      <c r="N9" s="168">
        <f aca="true" t="shared" si="1" ref="N9:N26">K9/B9*100</f>
        <v>106.1674275979557</v>
      </c>
      <c r="O9" s="168">
        <f>K9/E9*100</f>
        <v>86.05724272286544</v>
      </c>
      <c r="P9" s="168">
        <f>K9/H9*100</f>
        <v>78.40551674438406</v>
      </c>
      <c r="Q9" s="168">
        <f>H9/E9*100</f>
        <v>109.759167844563</v>
      </c>
    </row>
    <row r="10" spans="1:17" s="169" customFormat="1" ht="12.75" customHeight="1">
      <c r="A10" s="165" t="s">
        <v>46</v>
      </c>
      <c r="B10" s="166">
        <f>B11+B12</f>
        <v>426500</v>
      </c>
      <c r="C10" s="166">
        <f aca="true" t="shared" si="2" ref="C10:M10">C11+C12</f>
        <v>0</v>
      </c>
      <c r="D10" s="166">
        <f t="shared" si="2"/>
        <v>426500</v>
      </c>
      <c r="E10" s="167">
        <f t="shared" si="2"/>
        <v>542500</v>
      </c>
      <c r="F10" s="167">
        <f t="shared" si="2"/>
        <v>0</v>
      </c>
      <c r="G10" s="167">
        <f t="shared" si="2"/>
        <v>542500</v>
      </c>
      <c r="H10" s="166">
        <f t="shared" si="2"/>
        <v>692941</v>
      </c>
      <c r="I10" s="166">
        <f t="shared" si="2"/>
        <v>0</v>
      </c>
      <c r="J10" s="166">
        <f t="shared" si="2"/>
        <v>692941</v>
      </c>
      <c r="K10" s="166">
        <f t="shared" si="2"/>
        <v>504707</v>
      </c>
      <c r="L10" s="170"/>
      <c r="M10" s="166">
        <f t="shared" si="2"/>
        <v>504707</v>
      </c>
      <c r="N10" s="168">
        <f>K10/B10*100</f>
        <v>118.3369284876905</v>
      </c>
      <c r="O10" s="168">
        <f>K10/E10*100</f>
        <v>93.03354838709677</v>
      </c>
      <c r="P10" s="168">
        <f>K10/H10*100</f>
        <v>72.83549393094073</v>
      </c>
      <c r="Q10" s="168">
        <f aca="true" t="shared" si="3" ref="Q10:Q75">H10/E10*100</f>
        <v>127.73105990783411</v>
      </c>
    </row>
    <row r="11" spans="1:17" s="174" customFormat="1" ht="23.25">
      <c r="A11" s="171" t="s">
        <v>47</v>
      </c>
      <c r="B11" s="170">
        <f>C11+D11</f>
        <v>17000</v>
      </c>
      <c r="C11" s="170"/>
      <c r="D11" s="170">
        <v>17000</v>
      </c>
      <c r="E11" s="167">
        <f>F11+G11</f>
        <v>17000</v>
      </c>
      <c r="F11" s="172"/>
      <c r="G11" s="172">
        <v>17000</v>
      </c>
      <c r="H11" s="166">
        <f>I11+J11</f>
        <v>18604</v>
      </c>
      <c r="I11" s="170"/>
      <c r="J11" s="170">
        <v>18604</v>
      </c>
      <c r="K11" s="166">
        <f>L11+M11</f>
        <v>18700</v>
      </c>
      <c r="L11" s="44">
        <f>L12+L17</f>
        <v>0</v>
      </c>
      <c r="M11" s="173">
        <v>18700</v>
      </c>
      <c r="N11" s="168">
        <f t="shared" si="1"/>
        <v>110.00000000000001</v>
      </c>
      <c r="O11" s="168">
        <f aca="true" t="shared" si="4" ref="O11:O16">K11/E11*100</f>
        <v>110.00000000000001</v>
      </c>
      <c r="P11" s="168">
        <f>K11/H11*100</f>
        <v>100.51601806063213</v>
      </c>
      <c r="Q11" s="168">
        <f t="shared" si="3"/>
        <v>109.43529411764705</v>
      </c>
    </row>
    <row r="12" spans="1:17" ht="14.25">
      <c r="A12" s="175" t="s">
        <v>48</v>
      </c>
      <c r="B12" s="44">
        <f>B13+B18</f>
        <v>409500</v>
      </c>
      <c r="C12" s="44">
        <f>C13+C18</f>
        <v>0</v>
      </c>
      <c r="D12" s="44">
        <f aca="true" t="shared" si="5" ref="D12:K12">D13+D18</f>
        <v>409500</v>
      </c>
      <c r="E12" s="176">
        <f t="shared" si="5"/>
        <v>525500</v>
      </c>
      <c r="F12" s="176">
        <f t="shared" si="5"/>
        <v>0</v>
      </c>
      <c r="G12" s="176">
        <f>G13+G18</f>
        <v>525500</v>
      </c>
      <c r="H12" s="44">
        <f t="shared" si="5"/>
        <v>674337</v>
      </c>
      <c r="I12" s="44">
        <f t="shared" si="5"/>
        <v>0</v>
      </c>
      <c r="J12" s="44">
        <f t="shared" si="5"/>
        <v>674337</v>
      </c>
      <c r="K12" s="44">
        <f t="shared" si="5"/>
        <v>486007</v>
      </c>
      <c r="L12" s="166"/>
      <c r="M12" s="44">
        <f>M13+M18</f>
        <v>486007</v>
      </c>
      <c r="N12" s="177">
        <f t="shared" si="1"/>
        <v>118.68302808302809</v>
      </c>
      <c r="O12" s="178">
        <f t="shared" si="4"/>
        <v>92.48468125594673</v>
      </c>
      <c r="P12" s="179">
        <f aca="true" t="shared" si="6" ref="P12:P26">K12/H12*100</f>
        <v>72.07182758768982</v>
      </c>
      <c r="Q12" s="168">
        <f t="shared" si="3"/>
        <v>128.32293054234063</v>
      </c>
    </row>
    <row r="13" spans="1:17" s="169" customFormat="1" ht="14.25">
      <c r="A13" s="180" t="s">
        <v>49</v>
      </c>
      <c r="B13" s="166">
        <f aca="true" t="shared" si="7" ref="B13:B18">C13+D13</f>
        <v>409500</v>
      </c>
      <c r="C13" s="166"/>
      <c r="D13" s="166">
        <f>SUM(D14:D17)</f>
        <v>409500</v>
      </c>
      <c r="E13" s="167">
        <f aca="true" t="shared" si="8" ref="E13:E18">F13+G13</f>
        <v>525500</v>
      </c>
      <c r="F13" s="167"/>
      <c r="G13" s="167">
        <f>SUM(G14:G17)</f>
        <v>525500</v>
      </c>
      <c r="H13" s="166">
        <f aca="true" t="shared" si="9" ref="H13:H18">I13+J13</f>
        <v>674299</v>
      </c>
      <c r="I13" s="166"/>
      <c r="J13" s="166">
        <f>SUM(J14:J17)</f>
        <v>674299</v>
      </c>
      <c r="K13" s="166">
        <f aca="true" t="shared" si="10" ref="K13:K18">L13+M13</f>
        <v>486007</v>
      </c>
      <c r="L13" s="44"/>
      <c r="M13" s="166">
        <f>SUM(M14:M17)</f>
        <v>486007</v>
      </c>
      <c r="N13" s="181">
        <f t="shared" si="1"/>
        <v>118.68302808302809</v>
      </c>
      <c r="O13" s="168">
        <f t="shared" si="4"/>
        <v>92.48468125594673</v>
      </c>
      <c r="P13" s="168">
        <f t="shared" si="6"/>
        <v>72.07588918269195</v>
      </c>
      <c r="Q13" s="168">
        <f t="shared" si="3"/>
        <v>128.31569933396764</v>
      </c>
    </row>
    <row r="14" spans="1:17" ht="14.25">
      <c r="A14" s="182" t="s">
        <v>50</v>
      </c>
      <c r="B14" s="44">
        <f t="shared" si="7"/>
        <v>131000</v>
      </c>
      <c r="C14" s="44"/>
      <c r="D14" s="44">
        <v>131000</v>
      </c>
      <c r="E14" s="176">
        <f t="shared" si="8"/>
        <v>146000</v>
      </c>
      <c r="F14" s="176"/>
      <c r="G14" s="176">
        <v>146000</v>
      </c>
      <c r="H14" s="44">
        <f t="shared" si="9"/>
        <v>174058</v>
      </c>
      <c r="I14" s="44"/>
      <c r="J14" s="44">
        <v>174058</v>
      </c>
      <c r="K14" s="44">
        <f t="shared" si="10"/>
        <v>165518</v>
      </c>
      <c r="L14" s="44"/>
      <c r="M14" s="44">
        <v>165518</v>
      </c>
      <c r="N14" s="177">
        <f t="shared" si="1"/>
        <v>126.34961832061069</v>
      </c>
      <c r="O14" s="178">
        <f t="shared" si="4"/>
        <v>113.36849315068494</v>
      </c>
      <c r="P14" s="179">
        <f t="shared" si="6"/>
        <v>95.09358949315745</v>
      </c>
      <c r="Q14" s="168">
        <f t="shared" si="3"/>
        <v>119.2178082191781</v>
      </c>
    </row>
    <row r="15" spans="1:17" ht="14.25">
      <c r="A15" s="182" t="s">
        <v>51</v>
      </c>
      <c r="B15" s="44">
        <f t="shared" si="7"/>
        <v>180000</v>
      </c>
      <c r="C15" s="44"/>
      <c r="D15" s="44">
        <v>180000</v>
      </c>
      <c r="E15" s="176">
        <f t="shared" si="8"/>
        <v>181000</v>
      </c>
      <c r="F15" s="176"/>
      <c r="G15" s="176">
        <v>181000</v>
      </c>
      <c r="H15" s="44">
        <f t="shared" si="9"/>
        <v>217874</v>
      </c>
      <c r="I15" s="44"/>
      <c r="J15" s="44">
        <v>217874</v>
      </c>
      <c r="K15" s="44">
        <f t="shared" si="10"/>
        <v>220489</v>
      </c>
      <c r="L15" s="44"/>
      <c r="M15" s="44">
        <v>220489</v>
      </c>
      <c r="N15" s="177">
        <f t="shared" si="1"/>
        <v>122.49388888888888</v>
      </c>
      <c r="O15" s="178">
        <f t="shared" si="4"/>
        <v>121.8171270718232</v>
      </c>
      <c r="P15" s="179">
        <f t="shared" si="6"/>
        <v>101.20023499820998</v>
      </c>
      <c r="Q15" s="168">
        <f t="shared" si="3"/>
        <v>120.37237569060773</v>
      </c>
    </row>
    <row r="16" spans="1:17" ht="23.25">
      <c r="A16" s="182" t="s">
        <v>52</v>
      </c>
      <c r="B16" s="44">
        <f t="shared" si="7"/>
        <v>88500</v>
      </c>
      <c r="C16" s="44"/>
      <c r="D16" s="44">
        <v>88500</v>
      </c>
      <c r="E16" s="176">
        <f t="shared" si="8"/>
        <v>188500</v>
      </c>
      <c r="F16" s="176"/>
      <c r="G16" s="176">
        <v>188500</v>
      </c>
      <c r="H16" s="44">
        <f t="shared" si="9"/>
        <v>272963</v>
      </c>
      <c r="I16" s="44"/>
      <c r="J16" s="44">
        <v>272963</v>
      </c>
      <c r="K16" s="44">
        <f t="shared" si="10"/>
        <v>90000</v>
      </c>
      <c r="L16" s="44"/>
      <c r="M16" s="44">
        <v>90000</v>
      </c>
      <c r="N16" s="177">
        <f t="shared" si="1"/>
        <v>101.69491525423729</v>
      </c>
      <c r="O16" s="178">
        <f t="shared" si="4"/>
        <v>47.745358090185675</v>
      </c>
      <c r="P16" s="179">
        <f t="shared" si="6"/>
        <v>32.97150163208933</v>
      </c>
      <c r="Q16" s="168">
        <f t="shared" si="3"/>
        <v>144.8079575596817</v>
      </c>
    </row>
    <row r="17" spans="1:17" ht="14.25">
      <c r="A17" s="182" t="s">
        <v>53</v>
      </c>
      <c r="B17" s="44">
        <f t="shared" si="7"/>
        <v>10000</v>
      </c>
      <c r="C17" s="44"/>
      <c r="D17" s="44">
        <v>10000</v>
      </c>
      <c r="E17" s="176">
        <f t="shared" si="8"/>
        <v>10000</v>
      </c>
      <c r="F17" s="176"/>
      <c r="G17" s="176">
        <v>10000</v>
      </c>
      <c r="H17" s="44">
        <f t="shared" si="9"/>
        <v>9404</v>
      </c>
      <c r="I17" s="44"/>
      <c r="J17" s="44">
        <v>9404</v>
      </c>
      <c r="K17" s="44">
        <f t="shared" si="10"/>
        <v>10000</v>
      </c>
      <c r="L17" s="166"/>
      <c r="M17" s="44">
        <v>10000</v>
      </c>
      <c r="N17" s="177">
        <f t="shared" si="1"/>
        <v>100</v>
      </c>
      <c r="O17" s="178">
        <f>K17/E17*100</f>
        <v>100</v>
      </c>
      <c r="P17" s="179">
        <f>K17/H17*100</f>
        <v>106.33772862611654</v>
      </c>
      <c r="Q17" s="168">
        <f t="shared" si="3"/>
        <v>94.04</v>
      </c>
    </row>
    <row r="18" spans="1:17" s="169" customFormat="1" ht="12.75">
      <c r="A18" s="180" t="s">
        <v>54</v>
      </c>
      <c r="B18" s="166">
        <f t="shared" si="7"/>
        <v>0</v>
      </c>
      <c r="C18" s="166"/>
      <c r="D18" s="166">
        <v>0</v>
      </c>
      <c r="E18" s="167">
        <f t="shared" si="8"/>
        <v>0</v>
      </c>
      <c r="F18" s="167"/>
      <c r="G18" s="167">
        <v>0</v>
      </c>
      <c r="H18" s="166">
        <f t="shared" si="9"/>
        <v>38</v>
      </c>
      <c r="I18" s="166"/>
      <c r="J18" s="166">
        <v>38</v>
      </c>
      <c r="K18" s="166">
        <f t="shared" si="10"/>
        <v>0</v>
      </c>
      <c r="L18" s="166"/>
      <c r="M18" s="166"/>
      <c r="N18" s="181">
        <v>0</v>
      </c>
      <c r="O18" s="181">
        <v>0</v>
      </c>
      <c r="P18" s="168">
        <f t="shared" si="6"/>
        <v>0</v>
      </c>
      <c r="Q18" s="168">
        <v>0</v>
      </c>
    </row>
    <row r="19" spans="1:17" s="169" customFormat="1" ht="12.75">
      <c r="A19" s="180" t="s">
        <v>55</v>
      </c>
      <c r="B19" s="166">
        <f>B20+B28+B41+B44+B51+B56+B57+B59+B48</f>
        <v>1041000</v>
      </c>
      <c r="C19" s="166">
        <f>C20+C28+C41+C44+C51+C56+C57+C59+C48</f>
        <v>13000</v>
      </c>
      <c r="D19" s="166">
        <f>D20+D28+D41+D44+D51+D56+D57+D59+D48</f>
        <v>1028000</v>
      </c>
      <c r="E19" s="167">
        <f>E20+E28+E41+E44+E51+E56+E57+E59+E48</f>
        <v>1267931</v>
      </c>
      <c r="F19" s="167">
        <f>F20+F28+F41+F44+F51+F56+F57+F59+F48+F60</f>
        <v>13256</v>
      </c>
      <c r="G19" s="167">
        <f>G20+G28+G41+G44+G51+G56+G57+G59+G48</f>
        <v>1254675</v>
      </c>
      <c r="H19" s="166">
        <f>H20+H28+H41+H44+H51+H57+H60+H48+H56</f>
        <v>1294173</v>
      </c>
      <c r="I19" s="166">
        <f>I20+I28+I41+I44+I51+I57+I48+I60</f>
        <v>7128</v>
      </c>
      <c r="J19" s="166">
        <f>J20+J28+J41+J44+J51+J57+J60+J48+J56</f>
        <v>1287045</v>
      </c>
      <c r="K19" s="166">
        <f>K20+K28+K41+K44+K51+K57+K60+K48+K56</f>
        <v>1053300</v>
      </c>
      <c r="L19" s="166">
        <f>L20+L28+L41+L44+L51+L57+L48+L60</f>
        <v>8500</v>
      </c>
      <c r="M19" s="166">
        <f>M20+M28+M41+M44+M51+M57+M60+M48+M56</f>
        <v>1044800</v>
      </c>
      <c r="N19" s="181">
        <f t="shared" si="1"/>
        <v>101.18155619596543</v>
      </c>
      <c r="O19" s="181">
        <f>K19/E19*100</f>
        <v>83.0723438420545</v>
      </c>
      <c r="P19" s="168">
        <f t="shared" si="6"/>
        <v>81.3878824546641</v>
      </c>
      <c r="Q19" s="168">
        <f t="shared" si="3"/>
        <v>102.0696709836734</v>
      </c>
    </row>
    <row r="20" spans="1:17" s="169" customFormat="1" ht="12.75">
      <c r="A20" s="180" t="s">
        <v>56</v>
      </c>
      <c r="B20" s="166">
        <f>C20+D20</f>
        <v>218560</v>
      </c>
      <c r="C20" s="166">
        <f>SUM(C21:C27)</f>
        <v>6500</v>
      </c>
      <c r="D20" s="166">
        <f>SUM(D21:D27)</f>
        <v>212060</v>
      </c>
      <c r="E20" s="167">
        <f>F20+G20</f>
        <v>236712</v>
      </c>
      <c r="F20" s="167">
        <f>SUM(F21:F26)</f>
        <v>6500</v>
      </c>
      <c r="G20" s="167">
        <f>SUM(G21:G26)</f>
        <v>230212</v>
      </c>
      <c r="H20" s="166">
        <f>I20+J20</f>
        <v>194503</v>
      </c>
      <c r="I20" s="166">
        <f>SUM(I21:I27)</f>
        <v>3725</v>
      </c>
      <c r="J20" s="166">
        <f>SUM(J21:J26)</f>
        <v>190778</v>
      </c>
      <c r="K20" s="166">
        <f>L20+M20</f>
        <v>205360</v>
      </c>
      <c r="L20" s="166">
        <f>SUM(L21:L27)</f>
        <v>6500</v>
      </c>
      <c r="M20" s="166">
        <f>SUM(M21:M26)</f>
        <v>198860</v>
      </c>
      <c r="N20" s="181">
        <f t="shared" si="1"/>
        <v>93.96046852122987</v>
      </c>
      <c r="O20" s="181">
        <f>K20/E20*100</f>
        <v>86.7552130859441</v>
      </c>
      <c r="P20" s="168">
        <f t="shared" si="6"/>
        <v>105.58191904495047</v>
      </c>
      <c r="Q20" s="168">
        <f t="shared" si="3"/>
        <v>82.16862685457433</v>
      </c>
    </row>
    <row r="21" spans="1:17" ht="14.25">
      <c r="A21" s="182" t="s">
        <v>57</v>
      </c>
      <c r="B21" s="44">
        <f aca="true" t="shared" si="11" ref="B21:B27">C21+D21</f>
        <v>600</v>
      </c>
      <c r="C21" s="44"/>
      <c r="D21" s="44">
        <v>600</v>
      </c>
      <c r="E21" s="176">
        <f aca="true" t="shared" si="12" ref="E21:E62">F21+G21</f>
        <v>600</v>
      </c>
      <c r="F21" s="176"/>
      <c r="G21" s="176">
        <v>600</v>
      </c>
      <c r="H21" s="44">
        <f aca="true" t="shared" si="13" ref="H21:H62">I21+J21</f>
        <v>464</v>
      </c>
      <c r="I21" s="44"/>
      <c r="J21" s="44">
        <v>464</v>
      </c>
      <c r="K21" s="44">
        <f aca="true" t="shared" si="14" ref="K21:K26">L21+M21</f>
        <v>300</v>
      </c>
      <c r="L21" s="44"/>
      <c r="M21" s="44">
        <v>300</v>
      </c>
      <c r="N21" s="177">
        <f t="shared" si="1"/>
        <v>50</v>
      </c>
      <c r="O21" s="177">
        <v>0</v>
      </c>
      <c r="P21" s="179">
        <f t="shared" si="6"/>
        <v>64.65517241379311</v>
      </c>
      <c r="Q21" s="168">
        <f t="shared" si="3"/>
        <v>77.33333333333333</v>
      </c>
    </row>
    <row r="22" spans="1:17" ht="24.75" customHeight="1">
      <c r="A22" s="182" t="s">
        <v>58</v>
      </c>
      <c r="B22" s="44">
        <f t="shared" si="11"/>
        <v>79500</v>
      </c>
      <c r="C22" s="44"/>
      <c r="D22" s="44">
        <v>79500</v>
      </c>
      <c r="E22" s="176">
        <f t="shared" si="12"/>
        <v>79500</v>
      </c>
      <c r="F22" s="176"/>
      <c r="G22" s="176">
        <v>79500</v>
      </c>
      <c r="H22" s="44">
        <f t="shared" si="13"/>
        <v>42934</v>
      </c>
      <c r="I22" s="44"/>
      <c r="J22" s="44">
        <v>42934</v>
      </c>
      <c r="K22" s="44">
        <f t="shared" si="14"/>
        <v>49600</v>
      </c>
      <c r="L22" s="44"/>
      <c r="M22" s="44">
        <v>49600</v>
      </c>
      <c r="N22" s="177">
        <f t="shared" si="1"/>
        <v>62.38993710691824</v>
      </c>
      <c r="O22" s="177">
        <f>K22/E22*100</f>
        <v>62.38993710691824</v>
      </c>
      <c r="P22" s="179">
        <f t="shared" si="6"/>
        <v>115.52615642614245</v>
      </c>
      <c r="Q22" s="168">
        <f t="shared" si="3"/>
        <v>54.00503144654088</v>
      </c>
    </row>
    <row r="23" spans="1:17" ht="14.25">
      <c r="A23" s="182" t="s">
        <v>59</v>
      </c>
      <c r="B23" s="44">
        <f t="shared" si="11"/>
        <v>77460</v>
      </c>
      <c r="C23" s="44">
        <v>6500</v>
      </c>
      <c r="D23" s="44">
        <v>70960</v>
      </c>
      <c r="E23" s="176">
        <f t="shared" si="12"/>
        <v>77460</v>
      </c>
      <c r="F23" s="176">
        <v>6500</v>
      </c>
      <c r="G23" s="176">
        <v>70960</v>
      </c>
      <c r="H23" s="44">
        <f t="shared" si="13"/>
        <v>83235</v>
      </c>
      <c r="I23" s="44">
        <v>3722</v>
      </c>
      <c r="J23" s="44">
        <v>79513</v>
      </c>
      <c r="K23" s="44">
        <f t="shared" si="14"/>
        <v>79460</v>
      </c>
      <c r="L23" s="44">
        <v>6500</v>
      </c>
      <c r="M23" s="44">
        <v>72960</v>
      </c>
      <c r="N23" s="177">
        <f t="shared" si="1"/>
        <v>102.58197779499096</v>
      </c>
      <c r="O23" s="177">
        <f>K23/E23*100</f>
        <v>102.58197779499096</v>
      </c>
      <c r="P23" s="179">
        <f t="shared" si="6"/>
        <v>95.46464828497628</v>
      </c>
      <c r="Q23" s="168">
        <f t="shared" si="3"/>
        <v>107.45546088303641</v>
      </c>
    </row>
    <row r="24" spans="1:17" ht="14.25">
      <c r="A24" s="182" t="s">
        <v>60</v>
      </c>
      <c r="B24" s="44">
        <f t="shared" si="11"/>
        <v>52000</v>
      </c>
      <c r="C24" s="44"/>
      <c r="D24" s="44">
        <v>52000</v>
      </c>
      <c r="E24" s="176">
        <f t="shared" si="12"/>
        <v>52000</v>
      </c>
      <c r="F24" s="176"/>
      <c r="G24" s="176">
        <v>52000</v>
      </c>
      <c r="H24" s="44">
        <f t="shared" si="13"/>
        <v>38654</v>
      </c>
      <c r="I24" s="44"/>
      <c r="J24" s="44">
        <v>38654</v>
      </c>
      <c r="K24" s="44">
        <f t="shared" si="14"/>
        <v>50000</v>
      </c>
      <c r="L24" s="44"/>
      <c r="M24" s="44">
        <v>50000</v>
      </c>
      <c r="N24" s="177">
        <f t="shared" si="1"/>
        <v>96.15384615384616</v>
      </c>
      <c r="O24" s="177">
        <f>K24/E24*100</f>
        <v>96.15384615384616</v>
      </c>
      <c r="P24" s="179">
        <f t="shared" si="6"/>
        <v>129.35271899415326</v>
      </c>
      <c r="Q24" s="168">
        <f t="shared" si="3"/>
        <v>74.33461538461539</v>
      </c>
    </row>
    <row r="25" spans="1:17" ht="14.25">
      <c r="A25" s="182" t="s">
        <v>61</v>
      </c>
      <c r="B25" s="44">
        <f t="shared" si="11"/>
        <v>0</v>
      </c>
      <c r="C25" s="44"/>
      <c r="D25" s="44"/>
      <c r="E25" s="176">
        <f t="shared" si="12"/>
        <v>13152</v>
      </c>
      <c r="F25" s="176"/>
      <c r="G25" s="176">
        <v>13152</v>
      </c>
      <c r="H25" s="44">
        <f t="shared" si="13"/>
        <v>13152</v>
      </c>
      <c r="I25" s="44"/>
      <c r="J25" s="44">
        <v>13152</v>
      </c>
      <c r="K25" s="44">
        <f t="shared" si="14"/>
        <v>10000</v>
      </c>
      <c r="L25" s="44"/>
      <c r="M25" s="44">
        <v>10000</v>
      </c>
      <c r="N25" s="177">
        <v>0</v>
      </c>
      <c r="O25" s="177">
        <v>0</v>
      </c>
      <c r="P25" s="179">
        <f>K25/H25*100</f>
        <v>76.03406326034063</v>
      </c>
      <c r="Q25" s="168">
        <f t="shared" si="3"/>
        <v>100</v>
      </c>
    </row>
    <row r="26" spans="1:17" ht="14.25" customHeight="1">
      <c r="A26" s="182" t="s">
        <v>62</v>
      </c>
      <c r="B26" s="44">
        <f t="shared" si="11"/>
        <v>9000</v>
      </c>
      <c r="C26" s="44"/>
      <c r="D26" s="44">
        <v>9000</v>
      </c>
      <c r="E26" s="176">
        <f t="shared" si="12"/>
        <v>14000</v>
      </c>
      <c r="F26" s="176"/>
      <c r="G26" s="176">
        <v>14000</v>
      </c>
      <c r="H26" s="44">
        <f t="shared" si="13"/>
        <v>16064</v>
      </c>
      <c r="I26" s="44">
        <v>3</v>
      </c>
      <c r="J26" s="44">
        <v>16061</v>
      </c>
      <c r="K26" s="44">
        <f t="shared" si="14"/>
        <v>16000</v>
      </c>
      <c r="L26" s="44"/>
      <c r="M26" s="44">
        <v>16000</v>
      </c>
      <c r="N26" s="177">
        <f t="shared" si="1"/>
        <v>177.77777777777777</v>
      </c>
      <c r="O26" s="177">
        <f>K26/E26*100</f>
        <v>114.28571428571428</v>
      </c>
      <c r="P26" s="179">
        <f t="shared" si="6"/>
        <v>99.60159362549801</v>
      </c>
      <c r="Q26" s="168">
        <f t="shared" si="3"/>
        <v>114.74285714285715</v>
      </c>
    </row>
    <row r="27" spans="1:17" ht="14.25" hidden="1">
      <c r="A27" s="182" t="s">
        <v>63</v>
      </c>
      <c r="B27" s="44">
        <f t="shared" si="11"/>
        <v>0</v>
      </c>
      <c r="C27" s="44"/>
      <c r="D27" s="44"/>
      <c r="E27" s="176">
        <f t="shared" si="12"/>
        <v>0</v>
      </c>
      <c r="F27" s="176"/>
      <c r="G27" s="176"/>
      <c r="H27" s="44">
        <f t="shared" si="13"/>
        <v>0</v>
      </c>
      <c r="I27" s="44"/>
      <c r="J27" s="44"/>
      <c r="K27" s="44"/>
      <c r="L27" s="44"/>
      <c r="M27" s="44"/>
      <c r="N27" s="177">
        <v>0</v>
      </c>
      <c r="O27" s="177">
        <v>0</v>
      </c>
      <c r="P27" s="179">
        <v>0</v>
      </c>
      <c r="Q27" s="168" t="e">
        <f t="shared" si="3"/>
        <v>#DIV/0!</v>
      </c>
    </row>
    <row r="28" spans="1:17" s="169" customFormat="1" ht="12.75">
      <c r="A28" s="180" t="s">
        <v>64</v>
      </c>
      <c r="B28" s="166">
        <f>C28+D28</f>
        <v>781500</v>
      </c>
      <c r="C28" s="166">
        <f>SUM(C29:C40)</f>
        <v>0</v>
      </c>
      <c r="D28" s="166">
        <f>SUM(D29:D40)</f>
        <v>781500</v>
      </c>
      <c r="E28" s="167">
        <f t="shared" si="12"/>
        <v>797000</v>
      </c>
      <c r="F28" s="167">
        <f>SUM(F29:F40)</f>
        <v>0</v>
      </c>
      <c r="G28" s="167">
        <f>SUM(G29:G40)</f>
        <v>797000</v>
      </c>
      <c r="H28" s="166">
        <f t="shared" si="13"/>
        <v>853383</v>
      </c>
      <c r="I28" s="166">
        <f>SUM(I29:I40)</f>
        <v>0</v>
      </c>
      <c r="J28" s="166">
        <f>SUM(J29:J40)</f>
        <v>853383</v>
      </c>
      <c r="K28" s="166">
        <f aca="true" t="shared" si="15" ref="K28:K44">L28+M28</f>
        <v>791500</v>
      </c>
      <c r="L28" s="166">
        <f>SUM(L29:L40)</f>
        <v>0</v>
      </c>
      <c r="M28" s="166">
        <f>SUM(M29:M40)</f>
        <v>791500</v>
      </c>
      <c r="N28" s="181">
        <f>K28/B28*100</f>
        <v>101.27959053103007</v>
      </c>
      <c r="O28" s="181">
        <f>K28/E28*100</f>
        <v>99.3099121706399</v>
      </c>
      <c r="P28" s="168">
        <f>K28/H28*100</f>
        <v>92.74850799699549</v>
      </c>
      <c r="Q28" s="168">
        <f t="shared" si="3"/>
        <v>107.07440401505646</v>
      </c>
    </row>
    <row r="29" spans="1:17" ht="15" customHeight="1">
      <c r="A29" s="182" t="s">
        <v>65</v>
      </c>
      <c r="B29" s="44">
        <f aca="true" t="shared" si="16" ref="B29:B62">C29+D29</f>
        <v>63000</v>
      </c>
      <c r="C29" s="44"/>
      <c r="D29" s="44">
        <v>63000</v>
      </c>
      <c r="E29" s="176">
        <f t="shared" si="12"/>
        <v>63000</v>
      </c>
      <c r="F29" s="176"/>
      <c r="G29" s="176">
        <v>63000</v>
      </c>
      <c r="H29" s="44">
        <f t="shared" si="13"/>
        <v>61392</v>
      </c>
      <c r="I29" s="44"/>
      <c r="J29" s="44">
        <v>61392</v>
      </c>
      <c r="K29" s="44">
        <f t="shared" si="15"/>
        <v>62000</v>
      </c>
      <c r="L29" s="44"/>
      <c r="M29" s="44">
        <v>62000</v>
      </c>
      <c r="N29" s="177">
        <f aca="true" t="shared" si="17" ref="N29:N40">K29/B29*100</f>
        <v>98.4126984126984</v>
      </c>
      <c r="O29" s="177">
        <f aca="true" t="shared" si="18" ref="O29:O40">K29/E29*100</f>
        <v>98.4126984126984</v>
      </c>
      <c r="P29" s="179">
        <f aca="true" t="shared" si="19" ref="P29:P40">K29/H29*100</f>
        <v>100.99035704977848</v>
      </c>
      <c r="Q29" s="168">
        <f t="shared" si="3"/>
        <v>97.44761904761904</v>
      </c>
    </row>
    <row r="30" spans="1:17" ht="22.5" customHeight="1">
      <c r="A30" s="182" t="s">
        <v>66</v>
      </c>
      <c r="B30" s="44">
        <f t="shared" si="16"/>
        <v>13000</v>
      </c>
      <c r="C30" s="44"/>
      <c r="D30" s="44">
        <v>13000</v>
      </c>
      <c r="E30" s="176">
        <f t="shared" si="12"/>
        <v>13000</v>
      </c>
      <c r="F30" s="176"/>
      <c r="G30" s="176">
        <v>13000</v>
      </c>
      <c r="H30" s="44">
        <f t="shared" si="13"/>
        <v>12293</v>
      </c>
      <c r="I30" s="44"/>
      <c r="J30" s="44">
        <v>12293</v>
      </c>
      <c r="K30" s="44">
        <f t="shared" si="15"/>
        <v>13000</v>
      </c>
      <c r="L30" s="44"/>
      <c r="M30" s="44">
        <v>13000</v>
      </c>
      <c r="N30" s="177">
        <f t="shared" si="17"/>
        <v>100</v>
      </c>
      <c r="O30" s="177">
        <f t="shared" si="18"/>
        <v>100</v>
      </c>
      <c r="P30" s="179">
        <f t="shared" si="19"/>
        <v>105.75124054339868</v>
      </c>
      <c r="Q30" s="168">
        <f t="shared" si="3"/>
        <v>94.56153846153846</v>
      </c>
    </row>
    <row r="31" spans="1:17" ht="23.25">
      <c r="A31" s="182" t="s">
        <v>67</v>
      </c>
      <c r="B31" s="44">
        <f t="shared" si="16"/>
        <v>22000</v>
      </c>
      <c r="C31" s="44"/>
      <c r="D31" s="44">
        <v>22000</v>
      </c>
      <c r="E31" s="176">
        <f t="shared" si="12"/>
        <v>22000</v>
      </c>
      <c r="F31" s="176"/>
      <c r="G31" s="176">
        <v>22000</v>
      </c>
      <c r="H31" s="44">
        <f t="shared" si="13"/>
        <v>18938</v>
      </c>
      <c r="I31" s="44"/>
      <c r="J31" s="44">
        <v>18938</v>
      </c>
      <c r="K31" s="44">
        <f t="shared" si="15"/>
        <v>20000</v>
      </c>
      <c r="L31" s="44"/>
      <c r="M31" s="44">
        <v>20000</v>
      </c>
      <c r="N31" s="177">
        <f t="shared" si="17"/>
        <v>90.9090909090909</v>
      </c>
      <c r="O31" s="177">
        <f t="shared" si="18"/>
        <v>90.9090909090909</v>
      </c>
      <c r="P31" s="179">
        <f t="shared" si="19"/>
        <v>105.60777273207309</v>
      </c>
      <c r="Q31" s="168">
        <f t="shared" si="3"/>
        <v>86.08181818181818</v>
      </c>
    </row>
    <row r="32" spans="1:17" ht="15.75" customHeight="1">
      <c r="A32" s="182" t="s">
        <v>68</v>
      </c>
      <c r="B32" s="44">
        <f t="shared" si="16"/>
        <v>40000</v>
      </c>
      <c r="C32" s="44"/>
      <c r="D32" s="44">
        <v>40000</v>
      </c>
      <c r="E32" s="176">
        <f t="shared" si="12"/>
        <v>40000</v>
      </c>
      <c r="F32" s="176"/>
      <c r="G32" s="176">
        <v>40000</v>
      </c>
      <c r="H32" s="44">
        <f t="shared" si="13"/>
        <v>45505</v>
      </c>
      <c r="I32" s="44"/>
      <c r="J32" s="44">
        <v>45505</v>
      </c>
      <c r="K32" s="44">
        <f t="shared" si="15"/>
        <v>43000</v>
      </c>
      <c r="L32" s="44"/>
      <c r="M32" s="44">
        <v>43000</v>
      </c>
      <c r="N32" s="177">
        <f t="shared" si="17"/>
        <v>107.5</v>
      </c>
      <c r="O32" s="177">
        <f t="shared" si="18"/>
        <v>107.5</v>
      </c>
      <c r="P32" s="179">
        <f t="shared" si="19"/>
        <v>94.49511042742556</v>
      </c>
      <c r="Q32" s="168">
        <f t="shared" si="3"/>
        <v>113.76250000000002</v>
      </c>
    </row>
    <row r="33" spans="1:17" ht="14.25" hidden="1">
      <c r="A33" s="182" t="s">
        <v>69</v>
      </c>
      <c r="B33" s="44">
        <f t="shared" si="16"/>
        <v>0</v>
      </c>
      <c r="C33" s="44"/>
      <c r="D33" s="44"/>
      <c r="E33" s="176">
        <f t="shared" si="12"/>
        <v>0</v>
      </c>
      <c r="F33" s="176"/>
      <c r="G33" s="176"/>
      <c r="H33" s="44">
        <f t="shared" si="13"/>
        <v>0</v>
      </c>
      <c r="I33" s="44"/>
      <c r="J33" s="44"/>
      <c r="K33" s="44">
        <f t="shared" si="15"/>
        <v>0</v>
      </c>
      <c r="L33" s="44"/>
      <c r="M33" s="44"/>
      <c r="N33" s="177" t="e">
        <f t="shared" si="17"/>
        <v>#DIV/0!</v>
      </c>
      <c r="O33" s="177" t="e">
        <f t="shared" si="18"/>
        <v>#DIV/0!</v>
      </c>
      <c r="P33" s="179" t="e">
        <f t="shared" si="19"/>
        <v>#DIV/0!</v>
      </c>
      <c r="Q33" s="168" t="e">
        <f t="shared" si="3"/>
        <v>#DIV/0!</v>
      </c>
    </row>
    <row r="34" spans="1:17" ht="14.25">
      <c r="A34" s="182" t="s">
        <v>70</v>
      </c>
      <c r="B34" s="44">
        <f t="shared" si="16"/>
        <v>554000</v>
      </c>
      <c r="C34" s="44"/>
      <c r="D34" s="44">
        <v>554000</v>
      </c>
      <c r="E34" s="176">
        <f t="shared" si="12"/>
        <v>554000</v>
      </c>
      <c r="F34" s="176"/>
      <c r="G34" s="176">
        <v>554000</v>
      </c>
      <c r="H34" s="44">
        <f t="shared" si="13"/>
        <v>595167</v>
      </c>
      <c r="I34" s="44"/>
      <c r="J34" s="44">
        <v>595167</v>
      </c>
      <c r="K34" s="44">
        <f t="shared" si="15"/>
        <v>559500</v>
      </c>
      <c r="L34" s="44"/>
      <c r="M34" s="44">
        <v>559500</v>
      </c>
      <c r="N34" s="177">
        <f t="shared" si="17"/>
        <v>100.99277978339349</v>
      </c>
      <c r="O34" s="177">
        <f t="shared" si="18"/>
        <v>100.99277978339349</v>
      </c>
      <c r="P34" s="179">
        <f t="shared" si="19"/>
        <v>94.007228223339</v>
      </c>
      <c r="Q34" s="168">
        <f t="shared" si="3"/>
        <v>107.43086642599278</v>
      </c>
    </row>
    <row r="35" spans="1:17" ht="14.25">
      <c r="A35" s="182" t="s">
        <v>71</v>
      </c>
      <c r="B35" s="44">
        <f t="shared" si="16"/>
        <v>29000</v>
      </c>
      <c r="C35" s="44"/>
      <c r="D35" s="44">
        <v>29000</v>
      </c>
      <c r="E35" s="176">
        <f t="shared" si="12"/>
        <v>29000</v>
      </c>
      <c r="F35" s="176"/>
      <c r="G35" s="176">
        <v>29000</v>
      </c>
      <c r="H35" s="44">
        <f t="shared" si="13"/>
        <v>29018</v>
      </c>
      <c r="I35" s="44"/>
      <c r="J35" s="44">
        <v>29018</v>
      </c>
      <c r="K35" s="44">
        <f t="shared" si="15"/>
        <v>29000</v>
      </c>
      <c r="L35" s="44"/>
      <c r="M35" s="44">
        <v>29000</v>
      </c>
      <c r="N35" s="177">
        <f t="shared" si="17"/>
        <v>100</v>
      </c>
      <c r="O35" s="177">
        <f t="shared" si="18"/>
        <v>100</v>
      </c>
      <c r="P35" s="179">
        <f t="shared" si="19"/>
        <v>99.93796953614998</v>
      </c>
      <c r="Q35" s="168">
        <f t="shared" si="3"/>
        <v>100.06206896551724</v>
      </c>
    </row>
    <row r="36" spans="1:17" ht="14.25">
      <c r="A36" s="182" t="s">
        <v>72</v>
      </c>
      <c r="B36" s="44">
        <f t="shared" si="16"/>
        <v>18500</v>
      </c>
      <c r="C36" s="44"/>
      <c r="D36" s="44">
        <v>18500</v>
      </c>
      <c r="E36" s="176">
        <f t="shared" si="12"/>
        <v>18500</v>
      </c>
      <c r="F36" s="176"/>
      <c r="G36" s="176">
        <v>18500</v>
      </c>
      <c r="H36" s="44">
        <f t="shared" si="13"/>
        <v>20867</v>
      </c>
      <c r="I36" s="44"/>
      <c r="J36" s="44">
        <v>20867</v>
      </c>
      <c r="K36" s="44">
        <f t="shared" si="15"/>
        <v>19000</v>
      </c>
      <c r="L36" s="44"/>
      <c r="M36" s="44">
        <v>19000</v>
      </c>
      <c r="N36" s="177">
        <f t="shared" si="17"/>
        <v>102.7027027027027</v>
      </c>
      <c r="O36" s="177">
        <f t="shared" si="18"/>
        <v>102.7027027027027</v>
      </c>
      <c r="P36" s="179">
        <f t="shared" si="19"/>
        <v>91.05285858053385</v>
      </c>
      <c r="Q36" s="168">
        <f t="shared" si="3"/>
        <v>112.7945945945946</v>
      </c>
    </row>
    <row r="37" spans="1:17" ht="14.25">
      <c r="A37" s="182" t="s">
        <v>73</v>
      </c>
      <c r="B37" s="44">
        <f t="shared" si="16"/>
        <v>6000</v>
      </c>
      <c r="C37" s="44"/>
      <c r="D37" s="44">
        <v>6000</v>
      </c>
      <c r="E37" s="176">
        <f t="shared" si="12"/>
        <v>19000</v>
      </c>
      <c r="F37" s="176"/>
      <c r="G37" s="176">
        <v>19000</v>
      </c>
      <c r="H37" s="44">
        <f t="shared" si="13"/>
        <v>21695</v>
      </c>
      <c r="I37" s="44"/>
      <c r="J37" s="44">
        <v>21695</v>
      </c>
      <c r="K37" s="44">
        <f t="shared" si="15"/>
        <v>5000</v>
      </c>
      <c r="L37" s="44"/>
      <c r="M37" s="44">
        <v>5000</v>
      </c>
      <c r="N37" s="177">
        <f t="shared" si="17"/>
        <v>83.33333333333334</v>
      </c>
      <c r="O37" s="177">
        <f t="shared" si="18"/>
        <v>26.31578947368421</v>
      </c>
      <c r="P37" s="179">
        <f t="shared" si="19"/>
        <v>23.046784973496198</v>
      </c>
      <c r="Q37" s="168">
        <f t="shared" si="3"/>
        <v>114.1842105263158</v>
      </c>
    </row>
    <row r="38" spans="1:17" ht="14.25" hidden="1">
      <c r="A38" s="182" t="s">
        <v>74</v>
      </c>
      <c r="B38" s="44">
        <f t="shared" si="16"/>
        <v>0</v>
      </c>
      <c r="C38" s="44"/>
      <c r="D38" s="44"/>
      <c r="E38" s="176">
        <f t="shared" si="12"/>
        <v>0</v>
      </c>
      <c r="F38" s="176"/>
      <c r="G38" s="176"/>
      <c r="H38" s="44">
        <f t="shared" si="13"/>
        <v>0</v>
      </c>
      <c r="I38" s="44"/>
      <c r="J38" s="44"/>
      <c r="K38" s="44">
        <f t="shared" si="15"/>
        <v>0</v>
      </c>
      <c r="L38" s="44"/>
      <c r="M38" s="44"/>
      <c r="N38" s="177" t="e">
        <f t="shared" si="17"/>
        <v>#DIV/0!</v>
      </c>
      <c r="O38" s="177" t="e">
        <f t="shared" si="18"/>
        <v>#DIV/0!</v>
      </c>
      <c r="P38" s="179" t="e">
        <f t="shared" si="19"/>
        <v>#DIV/0!</v>
      </c>
      <c r="Q38" s="168" t="e">
        <f t="shared" si="3"/>
        <v>#DIV/0!</v>
      </c>
    </row>
    <row r="39" spans="1:17" ht="14.25">
      <c r="A39" s="182" t="s">
        <v>75</v>
      </c>
      <c r="B39" s="44">
        <f t="shared" si="16"/>
        <v>1000</v>
      </c>
      <c r="C39" s="44"/>
      <c r="D39" s="44">
        <v>1000</v>
      </c>
      <c r="E39" s="176">
        <f t="shared" si="12"/>
        <v>1000</v>
      </c>
      <c r="F39" s="176"/>
      <c r="G39" s="176">
        <v>1000</v>
      </c>
      <c r="H39" s="44">
        <f t="shared" si="13"/>
        <v>830</v>
      </c>
      <c r="I39" s="44"/>
      <c r="J39" s="44">
        <v>830</v>
      </c>
      <c r="K39" s="44">
        <f t="shared" si="15"/>
        <v>1000</v>
      </c>
      <c r="L39" s="44"/>
      <c r="M39" s="44">
        <v>1000</v>
      </c>
      <c r="N39" s="177">
        <f t="shared" si="17"/>
        <v>100</v>
      </c>
      <c r="O39" s="177">
        <f t="shared" si="18"/>
        <v>100</v>
      </c>
      <c r="P39" s="179">
        <f t="shared" si="19"/>
        <v>120.48192771084338</v>
      </c>
      <c r="Q39" s="168">
        <f t="shared" si="3"/>
        <v>83</v>
      </c>
    </row>
    <row r="40" spans="1:17" ht="14.25">
      <c r="A40" s="182" t="s">
        <v>76</v>
      </c>
      <c r="B40" s="44">
        <f t="shared" si="16"/>
        <v>35000</v>
      </c>
      <c r="C40" s="44"/>
      <c r="D40" s="44">
        <v>35000</v>
      </c>
      <c r="E40" s="176">
        <f t="shared" si="12"/>
        <v>37500</v>
      </c>
      <c r="F40" s="176"/>
      <c r="G40" s="176">
        <v>37500</v>
      </c>
      <c r="H40" s="44">
        <f t="shared" si="13"/>
        <v>47678</v>
      </c>
      <c r="I40" s="44"/>
      <c r="J40" s="44">
        <v>47678</v>
      </c>
      <c r="K40" s="44">
        <f t="shared" si="15"/>
        <v>40000</v>
      </c>
      <c r="L40" s="44"/>
      <c r="M40" s="44">
        <v>40000</v>
      </c>
      <c r="N40" s="177">
        <f t="shared" si="17"/>
        <v>114.28571428571428</v>
      </c>
      <c r="O40" s="177">
        <f t="shared" si="18"/>
        <v>106.66666666666667</v>
      </c>
      <c r="P40" s="179">
        <f t="shared" si="19"/>
        <v>83.89613658291036</v>
      </c>
      <c r="Q40" s="168">
        <f t="shared" si="3"/>
        <v>127.14133333333334</v>
      </c>
    </row>
    <row r="41" spans="1:17" s="169" customFormat="1" ht="12.75">
      <c r="A41" s="180" t="s">
        <v>77</v>
      </c>
      <c r="B41" s="166">
        <f t="shared" si="16"/>
        <v>35000</v>
      </c>
      <c r="C41" s="166">
        <f>C42+C43</f>
        <v>0</v>
      </c>
      <c r="D41" s="166">
        <f>D42+D43</f>
        <v>35000</v>
      </c>
      <c r="E41" s="167">
        <f t="shared" si="12"/>
        <v>62000</v>
      </c>
      <c r="F41" s="167">
        <f>F42+F43</f>
        <v>0</v>
      </c>
      <c r="G41" s="167">
        <f>G42+G43</f>
        <v>62000</v>
      </c>
      <c r="H41" s="166">
        <f t="shared" si="13"/>
        <v>90321</v>
      </c>
      <c r="I41" s="166">
        <f>I42</f>
        <v>0</v>
      </c>
      <c r="J41" s="166">
        <f>J42+J43</f>
        <v>90321</v>
      </c>
      <c r="K41" s="166">
        <f t="shared" si="15"/>
        <v>63000</v>
      </c>
      <c r="L41" s="166">
        <f>L42</f>
        <v>0</v>
      </c>
      <c r="M41" s="166">
        <f>M42+M43</f>
        <v>63000</v>
      </c>
      <c r="N41" s="181">
        <f>K41/B41*100</f>
        <v>180</v>
      </c>
      <c r="O41" s="181">
        <f>K41/E41*100</f>
        <v>101.61290322580645</v>
      </c>
      <c r="P41" s="168">
        <f>K41/H41*100</f>
        <v>69.75122064636132</v>
      </c>
      <c r="Q41" s="168">
        <f t="shared" si="3"/>
        <v>145.67903225806452</v>
      </c>
    </row>
    <row r="42" spans="1:17" s="186" customFormat="1" ht="12.75" customHeight="1">
      <c r="A42" s="182" t="s">
        <v>78</v>
      </c>
      <c r="B42" s="183">
        <f t="shared" si="16"/>
        <v>5000</v>
      </c>
      <c r="C42" s="183"/>
      <c r="D42" s="183">
        <v>5000</v>
      </c>
      <c r="E42" s="184">
        <f t="shared" si="12"/>
        <v>5000</v>
      </c>
      <c r="F42" s="184"/>
      <c r="G42" s="184">
        <v>5000</v>
      </c>
      <c r="H42" s="183">
        <f t="shared" si="13"/>
        <v>3084</v>
      </c>
      <c r="I42" s="183"/>
      <c r="J42" s="183">
        <v>3084</v>
      </c>
      <c r="K42" s="183">
        <f t="shared" si="15"/>
        <v>3000</v>
      </c>
      <c r="L42" s="183"/>
      <c r="M42" s="183">
        <v>3000</v>
      </c>
      <c r="N42" s="177">
        <f>K42/B42*100</f>
        <v>60</v>
      </c>
      <c r="O42" s="177">
        <f>K42/E42*100</f>
        <v>60</v>
      </c>
      <c r="P42" s="185">
        <f>K42/H42*100</f>
        <v>97.27626459143968</v>
      </c>
      <c r="Q42" s="168">
        <f t="shared" si="3"/>
        <v>61.68</v>
      </c>
    </row>
    <row r="43" spans="1:17" s="186" customFormat="1" ht="12.75" customHeight="1">
      <c r="A43" s="182" t="s">
        <v>79</v>
      </c>
      <c r="B43" s="183">
        <f t="shared" si="16"/>
        <v>30000</v>
      </c>
      <c r="C43" s="183"/>
      <c r="D43" s="183">
        <v>30000</v>
      </c>
      <c r="E43" s="184">
        <f t="shared" si="12"/>
        <v>57000</v>
      </c>
      <c r="F43" s="184"/>
      <c r="G43" s="184">
        <v>57000</v>
      </c>
      <c r="H43" s="183">
        <f t="shared" si="13"/>
        <v>87237</v>
      </c>
      <c r="I43" s="183"/>
      <c r="J43" s="183">
        <v>87237</v>
      </c>
      <c r="K43" s="183">
        <f t="shared" si="15"/>
        <v>60000</v>
      </c>
      <c r="L43" s="183"/>
      <c r="M43" s="183">
        <v>60000</v>
      </c>
      <c r="N43" s="177">
        <f>K43/B43*100</f>
        <v>200</v>
      </c>
      <c r="O43" s="177">
        <f>K43/E43*100</f>
        <v>105.26315789473684</v>
      </c>
      <c r="P43" s="185">
        <f>K43/H43*100</f>
        <v>68.7781560576361</v>
      </c>
      <c r="Q43" s="168">
        <f t="shared" si="3"/>
        <v>153.04736842105262</v>
      </c>
    </row>
    <row r="44" spans="1:17" s="169" customFormat="1" ht="14.25" customHeight="1">
      <c r="A44" s="180" t="s">
        <v>80</v>
      </c>
      <c r="B44" s="166">
        <f t="shared" si="16"/>
        <v>5000</v>
      </c>
      <c r="C44" s="166">
        <f>SUM(C45:C47)</f>
        <v>0</v>
      </c>
      <c r="D44" s="166">
        <f>SUM(D45:D47)</f>
        <v>5000</v>
      </c>
      <c r="E44" s="167">
        <f t="shared" si="12"/>
        <v>8796</v>
      </c>
      <c r="F44" s="167">
        <f>SUM(F45:F47)</f>
        <v>256</v>
      </c>
      <c r="G44" s="167">
        <f>SUM(G45:G47)</f>
        <v>8540</v>
      </c>
      <c r="H44" s="166">
        <f t="shared" si="13"/>
        <v>9082</v>
      </c>
      <c r="I44" s="166">
        <f>SUM(I45:I47)</f>
        <v>147</v>
      </c>
      <c r="J44" s="166">
        <f>SUM(J45:J47)</f>
        <v>8935</v>
      </c>
      <c r="K44" s="166">
        <f t="shared" si="15"/>
        <v>5000</v>
      </c>
      <c r="L44" s="166">
        <f>SUM(L45:L47)</f>
        <v>0</v>
      </c>
      <c r="M44" s="166">
        <f>SUM(M45:M47)</f>
        <v>5000</v>
      </c>
      <c r="N44" s="181">
        <f>K44/B44*100</f>
        <v>100</v>
      </c>
      <c r="O44" s="181">
        <f>K44/E44*100</f>
        <v>56.84402000909504</v>
      </c>
      <c r="P44" s="168">
        <f>K44/H44*100</f>
        <v>55.053952873816336</v>
      </c>
      <c r="Q44" s="168">
        <f t="shared" si="3"/>
        <v>103.25147794452023</v>
      </c>
    </row>
    <row r="45" spans="1:17" ht="23.25">
      <c r="A45" s="182" t="s">
        <v>161</v>
      </c>
      <c r="B45" s="44">
        <f t="shared" si="16"/>
        <v>0</v>
      </c>
      <c r="C45" s="44"/>
      <c r="D45" s="44">
        <v>0</v>
      </c>
      <c r="E45" s="176">
        <f t="shared" si="12"/>
        <v>0</v>
      </c>
      <c r="F45" s="176"/>
      <c r="G45" s="176"/>
      <c r="H45" s="44">
        <f>I45+J45</f>
        <v>-109</v>
      </c>
      <c r="I45" s="187">
        <v>-109</v>
      </c>
      <c r="J45" s="44"/>
      <c r="K45" s="44">
        <f>L45+M45</f>
        <v>0</v>
      </c>
      <c r="L45" s="44"/>
      <c r="M45" s="44"/>
      <c r="N45" s="177">
        <v>0</v>
      </c>
      <c r="O45" s="177">
        <v>0</v>
      </c>
      <c r="P45" s="179">
        <f aca="true" t="shared" si="20" ref="P45:P66">K45/H45*100</f>
        <v>0</v>
      </c>
      <c r="Q45" s="168" t="e">
        <f t="shared" si="3"/>
        <v>#DIV/0!</v>
      </c>
    </row>
    <row r="46" spans="1:17" ht="14.25">
      <c r="A46" s="182" t="s">
        <v>81</v>
      </c>
      <c r="B46" s="44">
        <f t="shared" si="16"/>
        <v>0</v>
      </c>
      <c r="C46" s="44"/>
      <c r="D46" s="44"/>
      <c r="E46" s="176">
        <f t="shared" si="12"/>
        <v>0</v>
      </c>
      <c r="F46" s="176"/>
      <c r="G46" s="176"/>
      <c r="H46" s="44">
        <v>1092</v>
      </c>
      <c r="I46" s="44"/>
      <c r="J46" s="44"/>
      <c r="K46" s="44">
        <f>L46+M46</f>
        <v>0</v>
      </c>
      <c r="L46" s="44"/>
      <c r="M46" s="44"/>
      <c r="N46" s="177">
        <v>0</v>
      </c>
      <c r="O46" s="177">
        <v>0</v>
      </c>
      <c r="P46" s="179">
        <f t="shared" si="20"/>
        <v>0</v>
      </c>
      <c r="Q46" s="168" t="e">
        <f t="shared" si="3"/>
        <v>#DIV/0!</v>
      </c>
    </row>
    <row r="47" spans="1:17" ht="14.25">
      <c r="A47" s="182" t="s">
        <v>82</v>
      </c>
      <c r="B47" s="44">
        <f t="shared" si="16"/>
        <v>5000</v>
      </c>
      <c r="C47" s="44"/>
      <c r="D47" s="44">
        <v>5000</v>
      </c>
      <c r="E47" s="176">
        <f t="shared" si="12"/>
        <v>8796</v>
      </c>
      <c r="F47" s="176">
        <v>256</v>
      </c>
      <c r="G47" s="176">
        <v>8540</v>
      </c>
      <c r="H47" s="44">
        <f t="shared" si="13"/>
        <v>9191</v>
      </c>
      <c r="I47" s="59">
        <v>256</v>
      </c>
      <c r="J47" s="44">
        <v>8935</v>
      </c>
      <c r="K47" s="44">
        <f>L47+M47</f>
        <v>5000</v>
      </c>
      <c r="L47" s="44"/>
      <c r="M47" s="44">
        <v>5000</v>
      </c>
      <c r="N47" s="177">
        <f>K47/B47*100</f>
        <v>100</v>
      </c>
      <c r="O47" s="177">
        <f>K47/E47*100</f>
        <v>56.84402000909504</v>
      </c>
      <c r="P47" s="179">
        <f t="shared" si="20"/>
        <v>54.4010445000544</v>
      </c>
      <c r="Q47" s="168">
        <f t="shared" si="3"/>
        <v>104.49067758071851</v>
      </c>
    </row>
    <row r="48" spans="1:17" s="169" customFormat="1" ht="12.75">
      <c r="A48" s="180" t="s">
        <v>83</v>
      </c>
      <c r="B48" s="166">
        <f t="shared" si="16"/>
        <v>-64000</v>
      </c>
      <c r="C48" s="166">
        <v>0</v>
      </c>
      <c r="D48" s="166">
        <f>SUM(D49:D50)</f>
        <v>-64000</v>
      </c>
      <c r="E48" s="167">
        <f t="shared" si="12"/>
        <v>-92280</v>
      </c>
      <c r="F48" s="167">
        <v>0</v>
      </c>
      <c r="G48" s="167">
        <f aca="true" t="shared" si="21" ref="G48:M48">SUM(G49:G50)</f>
        <v>-92280</v>
      </c>
      <c r="H48" s="166">
        <f t="shared" si="21"/>
        <v>-99393</v>
      </c>
      <c r="I48" s="166">
        <f t="shared" si="21"/>
        <v>-112</v>
      </c>
      <c r="J48" s="166">
        <f t="shared" si="21"/>
        <v>-99281</v>
      </c>
      <c r="K48" s="166">
        <f t="shared" si="21"/>
        <v>-76000</v>
      </c>
      <c r="L48" s="166">
        <f t="shared" si="21"/>
        <v>0</v>
      </c>
      <c r="M48" s="166">
        <f t="shared" si="21"/>
        <v>-76000</v>
      </c>
      <c r="N48" s="181">
        <f>K48/B48*100</f>
        <v>118.75</v>
      </c>
      <c r="O48" s="181">
        <f>K48/E48*100</f>
        <v>82.358040745557</v>
      </c>
      <c r="P48" s="168">
        <f t="shared" si="20"/>
        <v>76.4641373134929</v>
      </c>
      <c r="Q48" s="168">
        <f t="shared" si="3"/>
        <v>107.70806241872562</v>
      </c>
    </row>
    <row r="49" spans="1:17" ht="14.25" customHeight="1">
      <c r="A49" s="182" t="s">
        <v>84</v>
      </c>
      <c r="B49" s="44">
        <f t="shared" si="16"/>
        <v>-60000</v>
      </c>
      <c r="C49" s="44"/>
      <c r="D49" s="44">
        <v>-60000</v>
      </c>
      <c r="E49" s="176">
        <f t="shared" si="12"/>
        <v>-88280</v>
      </c>
      <c r="F49" s="176"/>
      <c r="G49" s="176">
        <v>-88280</v>
      </c>
      <c r="H49" s="44">
        <f t="shared" si="13"/>
        <v>-97553</v>
      </c>
      <c r="I49" s="44"/>
      <c r="J49" s="44">
        <v>-97553</v>
      </c>
      <c r="K49" s="44">
        <f aca="true" t="shared" si="22" ref="K49:K56">L49+M49</f>
        <v>-72000</v>
      </c>
      <c r="L49" s="44"/>
      <c r="M49" s="44">
        <v>-72000</v>
      </c>
      <c r="N49" s="177">
        <f>K49/B49*100</f>
        <v>120</v>
      </c>
      <c r="O49" s="177">
        <f>K49/E49*100</f>
        <v>81.55867693701857</v>
      </c>
      <c r="P49" s="179">
        <f t="shared" si="20"/>
        <v>73.80603364325033</v>
      </c>
      <c r="Q49" s="168">
        <f t="shared" si="3"/>
        <v>110.50407793384684</v>
      </c>
    </row>
    <row r="50" spans="1:17" ht="23.25">
      <c r="A50" s="182" t="s">
        <v>85</v>
      </c>
      <c r="B50" s="44">
        <f t="shared" si="16"/>
        <v>-4000</v>
      </c>
      <c r="C50" s="44"/>
      <c r="D50" s="44">
        <v>-4000</v>
      </c>
      <c r="E50" s="176">
        <f t="shared" si="12"/>
        <v>-4000</v>
      </c>
      <c r="F50" s="176"/>
      <c r="G50" s="176">
        <v>-4000</v>
      </c>
      <c r="H50" s="44">
        <f t="shared" si="13"/>
        <v>-1840</v>
      </c>
      <c r="I50" s="44">
        <v>-112</v>
      </c>
      <c r="J50" s="44">
        <v>-1728</v>
      </c>
      <c r="K50" s="44">
        <f t="shared" si="22"/>
        <v>-4000</v>
      </c>
      <c r="L50" s="44"/>
      <c r="M50" s="44">
        <v>-4000</v>
      </c>
      <c r="N50" s="177">
        <v>0</v>
      </c>
      <c r="O50" s="177">
        <v>0</v>
      </c>
      <c r="P50" s="179">
        <f t="shared" si="20"/>
        <v>217.39130434782606</v>
      </c>
      <c r="Q50" s="168">
        <v>0</v>
      </c>
    </row>
    <row r="51" spans="1:17" s="169" customFormat="1" ht="12.75">
      <c r="A51" s="180" t="s">
        <v>86</v>
      </c>
      <c r="B51" s="166">
        <f t="shared" si="16"/>
        <v>56000</v>
      </c>
      <c r="C51" s="166"/>
      <c r="D51" s="166">
        <f>SUM(D52:D55)</f>
        <v>56000</v>
      </c>
      <c r="E51" s="167">
        <f t="shared" si="12"/>
        <v>197080</v>
      </c>
      <c r="F51" s="167"/>
      <c r="G51" s="167">
        <f>SUM(G52:G55)</f>
        <v>197080</v>
      </c>
      <c r="H51" s="166">
        <f t="shared" si="13"/>
        <v>191786</v>
      </c>
      <c r="I51" s="166"/>
      <c r="J51" s="166">
        <f>SUM(J52:J55)</f>
        <v>191786</v>
      </c>
      <c r="K51" s="166">
        <f t="shared" si="22"/>
        <v>60000</v>
      </c>
      <c r="L51" s="166"/>
      <c r="M51" s="166">
        <f>SUM(M52:M55)</f>
        <v>60000</v>
      </c>
      <c r="N51" s="181">
        <f aca="true" t="shared" si="23" ref="N51:N57">K51/B51*100</f>
        <v>107.14285714285714</v>
      </c>
      <c r="O51" s="181">
        <f aca="true" t="shared" si="24" ref="O51:O66">K51/E51*100</f>
        <v>30.444489547391925</v>
      </c>
      <c r="P51" s="168">
        <f t="shared" si="20"/>
        <v>31.284869594235243</v>
      </c>
      <c r="Q51" s="168">
        <f t="shared" si="3"/>
        <v>97.31378120560179</v>
      </c>
    </row>
    <row r="52" spans="1:17" ht="14.25">
      <c r="A52" s="182" t="s">
        <v>87</v>
      </c>
      <c r="B52" s="44">
        <f t="shared" si="16"/>
        <v>15000</v>
      </c>
      <c r="C52" s="44"/>
      <c r="D52" s="44">
        <v>15000</v>
      </c>
      <c r="E52" s="176">
        <f t="shared" si="12"/>
        <v>15000</v>
      </c>
      <c r="F52" s="176"/>
      <c r="G52" s="176">
        <v>15000</v>
      </c>
      <c r="H52" s="44">
        <f t="shared" si="13"/>
        <v>5020</v>
      </c>
      <c r="I52" s="44"/>
      <c r="J52" s="44">
        <v>5020</v>
      </c>
      <c r="K52" s="44">
        <f t="shared" si="22"/>
        <v>32389</v>
      </c>
      <c r="L52" s="44"/>
      <c r="M52" s="44">
        <v>32389</v>
      </c>
      <c r="N52" s="177">
        <f t="shared" si="23"/>
        <v>215.92666666666665</v>
      </c>
      <c r="O52" s="177">
        <v>0</v>
      </c>
      <c r="P52" s="179">
        <v>0</v>
      </c>
      <c r="Q52" s="168">
        <f t="shared" si="3"/>
        <v>33.46666666666667</v>
      </c>
    </row>
    <row r="53" spans="1:17" ht="14.25" hidden="1">
      <c r="A53" s="182" t="s">
        <v>88</v>
      </c>
      <c r="B53" s="44">
        <f t="shared" si="16"/>
        <v>0</v>
      </c>
      <c r="C53" s="44"/>
      <c r="D53" s="44"/>
      <c r="E53" s="176">
        <f t="shared" si="12"/>
        <v>0</v>
      </c>
      <c r="F53" s="176"/>
      <c r="G53" s="176"/>
      <c r="H53" s="44">
        <f t="shared" si="13"/>
        <v>0</v>
      </c>
      <c r="I53" s="44"/>
      <c r="J53" s="44"/>
      <c r="K53" s="44">
        <f t="shared" si="22"/>
        <v>0</v>
      </c>
      <c r="L53" s="44"/>
      <c r="M53" s="44"/>
      <c r="N53" s="177">
        <v>0</v>
      </c>
      <c r="O53" s="177">
        <v>0</v>
      </c>
      <c r="P53" s="179" t="e">
        <f>K53/H53*100</f>
        <v>#DIV/0!</v>
      </c>
      <c r="Q53" s="168" t="e">
        <f t="shared" si="3"/>
        <v>#DIV/0!</v>
      </c>
    </row>
    <row r="54" spans="1:17" ht="12.75" customHeight="1">
      <c r="A54" s="182" t="s">
        <v>89</v>
      </c>
      <c r="B54" s="44">
        <f t="shared" si="16"/>
        <v>0</v>
      </c>
      <c r="C54" s="44"/>
      <c r="D54" s="44"/>
      <c r="E54" s="176">
        <f t="shared" si="12"/>
        <v>0</v>
      </c>
      <c r="F54" s="176"/>
      <c r="G54" s="176"/>
      <c r="H54" s="44">
        <f t="shared" si="13"/>
        <v>0</v>
      </c>
      <c r="I54" s="44"/>
      <c r="J54" s="44"/>
      <c r="K54" s="44">
        <f t="shared" si="22"/>
        <v>0</v>
      </c>
      <c r="L54" s="44"/>
      <c r="M54" s="44"/>
      <c r="N54" s="177">
        <v>0</v>
      </c>
      <c r="O54" s="177">
        <v>0</v>
      </c>
      <c r="P54" s="179">
        <v>0</v>
      </c>
      <c r="Q54" s="168">
        <v>0</v>
      </c>
    </row>
    <row r="55" spans="1:17" ht="12.75" customHeight="1">
      <c r="A55" s="182" t="s">
        <v>90</v>
      </c>
      <c r="B55" s="44">
        <f t="shared" si="16"/>
        <v>41000</v>
      </c>
      <c r="C55" s="44"/>
      <c r="D55" s="44">
        <v>41000</v>
      </c>
      <c r="E55" s="176">
        <f t="shared" si="12"/>
        <v>182080</v>
      </c>
      <c r="F55" s="176"/>
      <c r="G55" s="176">
        <v>182080</v>
      </c>
      <c r="H55" s="44">
        <f t="shared" si="13"/>
        <v>186766</v>
      </c>
      <c r="I55" s="44"/>
      <c r="J55" s="44">
        <v>186766</v>
      </c>
      <c r="K55" s="44">
        <f t="shared" si="22"/>
        <v>27611</v>
      </c>
      <c r="L55" s="44"/>
      <c r="M55" s="44">
        <v>27611</v>
      </c>
      <c r="N55" s="177">
        <f t="shared" si="23"/>
        <v>67.34390243902439</v>
      </c>
      <c r="O55" s="177">
        <f t="shared" si="24"/>
        <v>15.164213532513182</v>
      </c>
      <c r="P55" s="179">
        <f t="shared" si="20"/>
        <v>14.78374008117109</v>
      </c>
      <c r="Q55" s="168">
        <f t="shared" si="3"/>
        <v>102.57359402460457</v>
      </c>
    </row>
    <row r="56" spans="1:17" s="169" customFormat="1" ht="12.75">
      <c r="A56" s="180" t="s">
        <v>91</v>
      </c>
      <c r="B56" s="166">
        <f t="shared" si="16"/>
        <v>1440</v>
      </c>
      <c r="C56" s="166"/>
      <c r="D56" s="166">
        <v>1440</v>
      </c>
      <c r="E56" s="167">
        <f t="shared" si="12"/>
        <v>1440</v>
      </c>
      <c r="F56" s="167"/>
      <c r="G56" s="167">
        <v>1440</v>
      </c>
      <c r="H56" s="166">
        <f t="shared" si="13"/>
        <v>1440</v>
      </c>
      <c r="I56" s="166"/>
      <c r="J56" s="166">
        <v>1440</v>
      </c>
      <c r="K56" s="166">
        <f t="shared" si="22"/>
        <v>1440</v>
      </c>
      <c r="L56" s="166"/>
      <c r="M56" s="166">
        <v>1440</v>
      </c>
      <c r="N56" s="181">
        <v>0</v>
      </c>
      <c r="O56" s="181">
        <v>0</v>
      </c>
      <c r="P56" s="168">
        <f t="shared" si="20"/>
        <v>100</v>
      </c>
      <c r="Q56" s="168">
        <f t="shared" si="3"/>
        <v>100</v>
      </c>
    </row>
    <row r="57" spans="1:17" s="169" customFormat="1" ht="12.75">
      <c r="A57" s="180" t="s">
        <v>92</v>
      </c>
      <c r="B57" s="166">
        <f t="shared" si="16"/>
        <v>7500</v>
      </c>
      <c r="C57" s="166">
        <f>SUM(C58:C62)</f>
        <v>6500</v>
      </c>
      <c r="D57" s="166">
        <f>SUM(D58:D62)</f>
        <v>1000</v>
      </c>
      <c r="E57" s="167">
        <f t="shared" si="12"/>
        <v>57183</v>
      </c>
      <c r="F57" s="167">
        <f>F58</f>
        <v>6500</v>
      </c>
      <c r="G57" s="167">
        <f>SUM(G58:G62)</f>
        <v>50683</v>
      </c>
      <c r="H57" s="166">
        <f t="shared" si="13"/>
        <v>53051</v>
      </c>
      <c r="I57" s="166">
        <f>I58</f>
        <v>3368</v>
      </c>
      <c r="J57" s="166">
        <f>J58</f>
        <v>49683</v>
      </c>
      <c r="K57" s="166">
        <f>K58</f>
        <v>3000</v>
      </c>
      <c r="L57" s="166">
        <f>L58</f>
        <v>2000</v>
      </c>
      <c r="M57" s="166">
        <f>M58</f>
        <v>1000</v>
      </c>
      <c r="N57" s="181">
        <f t="shared" si="23"/>
        <v>40</v>
      </c>
      <c r="O57" s="181">
        <f t="shared" si="24"/>
        <v>5.246314464088978</v>
      </c>
      <c r="P57" s="168">
        <f t="shared" si="20"/>
        <v>5.654935816478483</v>
      </c>
      <c r="Q57" s="168">
        <f t="shared" si="3"/>
        <v>92.77407621146145</v>
      </c>
    </row>
    <row r="58" spans="1:17" ht="23.25">
      <c r="A58" s="182" t="s">
        <v>93</v>
      </c>
      <c r="B58" s="44">
        <f t="shared" si="16"/>
        <v>7500</v>
      </c>
      <c r="C58" s="44">
        <v>6500</v>
      </c>
      <c r="D58" s="44">
        <v>1000</v>
      </c>
      <c r="E58" s="176">
        <f t="shared" si="12"/>
        <v>57183</v>
      </c>
      <c r="F58" s="176">
        <v>6500</v>
      </c>
      <c r="G58" s="176">
        <v>50683</v>
      </c>
      <c r="H58" s="44">
        <f t="shared" si="13"/>
        <v>53051</v>
      </c>
      <c r="I58" s="44">
        <v>3368</v>
      </c>
      <c r="J58" s="44">
        <v>49683</v>
      </c>
      <c r="K58" s="44">
        <f>L58+M58</f>
        <v>3000</v>
      </c>
      <c r="L58" s="44">
        <v>2000</v>
      </c>
      <c r="M58" s="44">
        <v>1000</v>
      </c>
      <c r="N58" s="177">
        <v>57.58</v>
      </c>
      <c r="O58" s="177">
        <f t="shared" si="24"/>
        <v>5.246314464088978</v>
      </c>
      <c r="P58" s="179">
        <f t="shared" si="20"/>
        <v>5.654935816478483</v>
      </c>
      <c r="Q58" s="168">
        <f t="shared" si="3"/>
        <v>92.77407621146145</v>
      </c>
    </row>
    <row r="59" spans="1:17" ht="14.25" hidden="1">
      <c r="A59" s="175" t="s">
        <v>94</v>
      </c>
      <c r="B59" s="44">
        <f t="shared" si="16"/>
        <v>0</v>
      </c>
      <c r="C59" s="44"/>
      <c r="D59" s="44"/>
      <c r="E59" s="176">
        <f t="shared" si="12"/>
        <v>0</v>
      </c>
      <c r="F59" s="176"/>
      <c r="G59" s="176"/>
      <c r="H59" s="44">
        <f t="shared" si="13"/>
        <v>0</v>
      </c>
      <c r="I59" s="44"/>
      <c r="J59" s="44"/>
      <c r="K59" s="44"/>
      <c r="L59" s="44"/>
      <c r="M59" s="44"/>
      <c r="N59" s="177">
        <v>0</v>
      </c>
      <c r="O59" s="177" t="e">
        <f t="shared" si="24"/>
        <v>#DIV/0!</v>
      </c>
      <c r="P59" s="179" t="e">
        <f t="shared" si="20"/>
        <v>#DIV/0!</v>
      </c>
      <c r="Q59" s="168" t="e">
        <f t="shared" si="3"/>
        <v>#DIV/0!</v>
      </c>
    </row>
    <row r="60" spans="1:17" ht="14.25">
      <c r="A60" s="180" t="s">
        <v>94</v>
      </c>
      <c r="B60" s="166">
        <f t="shared" si="16"/>
        <v>0</v>
      </c>
      <c r="C60" s="166"/>
      <c r="D60" s="166"/>
      <c r="E60" s="167">
        <f t="shared" si="12"/>
        <v>0</v>
      </c>
      <c r="F60" s="167">
        <f>F61</f>
        <v>0</v>
      </c>
      <c r="G60" s="167"/>
      <c r="H60" s="166">
        <f aca="true" t="shared" si="25" ref="H60:M60">H61</f>
        <v>0</v>
      </c>
      <c r="I60" s="166">
        <f t="shared" si="25"/>
        <v>0</v>
      </c>
      <c r="J60" s="166">
        <f t="shared" si="25"/>
        <v>0</v>
      </c>
      <c r="K60" s="166">
        <f t="shared" si="25"/>
        <v>0</v>
      </c>
      <c r="L60" s="166">
        <f t="shared" si="25"/>
        <v>0</v>
      </c>
      <c r="M60" s="166">
        <f t="shared" si="25"/>
        <v>0</v>
      </c>
      <c r="N60" s="168"/>
      <c r="O60" s="168"/>
      <c r="P60" s="168">
        <v>0</v>
      </c>
      <c r="Q60" s="168" t="e">
        <f t="shared" si="3"/>
        <v>#DIV/0!</v>
      </c>
    </row>
    <row r="61" spans="1:17" ht="14.25">
      <c r="A61" s="175" t="s">
        <v>95</v>
      </c>
      <c r="B61" s="44">
        <f t="shared" si="16"/>
        <v>0</v>
      </c>
      <c r="C61" s="44"/>
      <c r="D61" s="44"/>
      <c r="E61" s="176">
        <f t="shared" si="12"/>
        <v>0</v>
      </c>
      <c r="F61" s="176"/>
      <c r="G61" s="176"/>
      <c r="H61" s="44">
        <f>I61+J61</f>
        <v>0</v>
      </c>
      <c r="I61" s="44"/>
      <c r="J61" s="44"/>
      <c r="K61" s="44">
        <f>L61+M61</f>
        <v>0</v>
      </c>
      <c r="L61" s="44"/>
      <c r="M61" s="44"/>
      <c r="N61" s="177"/>
      <c r="O61" s="177"/>
      <c r="P61" s="179"/>
      <c r="Q61" s="168" t="e">
        <f t="shared" si="3"/>
        <v>#DIV/0!</v>
      </c>
    </row>
    <row r="62" spans="1:17" ht="14.25" hidden="1">
      <c r="A62" s="182" t="s">
        <v>96</v>
      </c>
      <c r="B62" s="44">
        <f t="shared" si="16"/>
        <v>0</v>
      </c>
      <c r="C62" s="44"/>
      <c r="D62" s="44"/>
      <c r="E62" s="176">
        <f t="shared" si="12"/>
        <v>0</v>
      </c>
      <c r="F62" s="176"/>
      <c r="G62" s="176"/>
      <c r="H62" s="44">
        <f t="shared" si="13"/>
        <v>0</v>
      </c>
      <c r="I62" s="44"/>
      <c r="J62" s="44"/>
      <c r="K62" s="44"/>
      <c r="L62" s="44"/>
      <c r="M62" s="44"/>
      <c r="N62" s="177">
        <v>0</v>
      </c>
      <c r="O62" s="177" t="e">
        <f t="shared" si="24"/>
        <v>#DIV/0!</v>
      </c>
      <c r="P62" s="179" t="e">
        <f t="shared" si="20"/>
        <v>#DIV/0!</v>
      </c>
      <c r="Q62" s="168" t="e">
        <f t="shared" si="3"/>
        <v>#DIV/0!</v>
      </c>
    </row>
    <row r="63" spans="1:17" s="169" customFormat="1" ht="12.75">
      <c r="A63" s="180" t="s">
        <v>97</v>
      </c>
      <c r="B63" s="166">
        <f aca="true" t="shared" si="26" ref="B63:G63">B64+B65+B66+B68+B70+B67</f>
        <v>5883628</v>
      </c>
      <c r="C63" s="166">
        <f t="shared" si="26"/>
        <v>4644328</v>
      </c>
      <c r="D63" s="166">
        <f t="shared" si="26"/>
        <v>1239300</v>
      </c>
      <c r="E63" s="167">
        <f t="shared" si="26"/>
        <v>6015993</v>
      </c>
      <c r="F63" s="167">
        <f t="shared" si="26"/>
        <v>4776693</v>
      </c>
      <c r="G63" s="167">
        <f t="shared" si="26"/>
        <v>1239300</v>
      </c>
      <c r="H63" s="166">
        <f>H64+H65+H66+H68+H70+H67+H69</f>
        <v>6013939</v>
      </c>
      <c r="I63" s="166">
        <f>SUM(I64:I70)</f>
        <v>4776693</v>
      </c>
      <c r="J63" s="166">
        <f>J64+J65+J66+J68+J70+J67+J69</f>
        <v>1237246</v>
      </c>
      <c r="K63" s="166">
        <f>K64+K65+K66+K68+K70+K67+K69</f>
        <v>6228031</v>
      </c>
      <c r="L63" s="166">
        <f>SUM(L64:L70)</f>
        <v>4913231</v>
      </c>
      <c r="M63" s="166">
        <f>M64+M65+M66+M68+M70+M67+M69</f>
        <v>1314800</v>
      </c>
      <c r="N63" s="168">
        <f>K63/B63*100</f>
        <v>105.8535821775272</v>
      </c>
      <c r="O63" s="168">
        <f t="shared" si="24"/>
        <v>103.52457192021333</v>
      </c>
      <c r="P63" s="168">
        <f t="shared" si="20"/>
        <v>103.55992969000849</v>
      </c>
      <c r="Q63" s="168">
        <f t="shared" si="3"/>
        <v>99.96585767303918</v>
      </c>
    </row>
    <row r="64" spans="1:17" ht="14.25">
      <c r="A64" s="175" t="s">
        <v>98</v>
      </c>
      <c r="B64" s="44">
        <f aca="true" t="shared" si="27" ref="B64:B70">C64+D64</f>
        <v>4644328</v>
      </c>
      <c r="C64" s="44">
        <v>4644328</v>
      </c>
      <c r="D64" s="44"/>
      <c r="E64" s="176">
        <f aca="true" t="shared" si="28" ref="E64:E70">F64+G64</f>
        <v>4707214</v>
      </c>
      <c r="F64" s="176">
        <v>4707214</v>
      </c>
      <c r="G64" s="176"/>
      <c r="H64" s="44">
        <f aca="true" t="shared" si="29" ref="H64:H70">I64+J64</f>
        <v>4707214</v>
      </c>
      <c r="I64" s="44">
        <v>4707214</v>
      </c>
      <c r="J64" s="44"/>
      <c r="K64" s="44">
        <f aca="true" t="shared" si="30" ref="K64:K70">L64+M64</f>
        <v>4913231</v>
      </c>
      <c r="L64" s="44">
        <v>4913231</v>
      </c>
      <c r="M64" s="44"/>
      <c r="N64" s="177">
        <f>K64/B64*100</f>
        <v>105.7899226755733</v>
      </c>
      <c r="O64" s="177">
        <f t="shared" si="24"/>
        <v>104.37662277517019</v>
      </c>
      <c r="P64" s="179">
        <f t="shared" si="20"/>
        <v>104.37662277517019</v>
      </c>
      <c r="Q64" s="168">
        <f t="shared" si="3"/>
        <v>100</v>
      </c>
    </row>
    <row r="65" spans="1:17" ht="14.25">
      <c r="A65" s="175" t="s">
        <v>99</v>
      </c>
      <c r="B65" s="44">
        <f t="shared" si="27"/>
        <v>676800</v>
      </c>
      <c r="C65" s="44"/>
      <c r="D65" s="44">
        <v>676800</v>
      </c>
      <c r="E65" s="176">
        <f t="shared" si="28"/>
        <v>676800</v>
      </c>
      <c r="F65" s="176"/>
      <c r="G65" s="176">
        <v>676800</v>
      </c>
      <c r="H65" s="44">
        <f t="shared" si="29"/>
        <v>676800</v>
      </c>
      <c r="I65" s="44"/>
      <c r="J65" s="44">
        <v>676800</v>
      </c>
      <c r="K65" s="44">
        <f t="shared" si="30"/>
        <v>693100</v>
      </c>
      <c r="L65" s="44"/>
      <c r="M65" s="44">
        <v>693100</v>
      </c>
      <c r="N65" s="177">
        <f>K65/B65*100</f>
        <v>102.40839243498819</v>
      </c>
      <c r="O65" s="177">
        <f t="shared" si="24"/>
        <v>102.40839243498819</v>
      </c>
      <c r="P65" s="179">
        <f t="shared" si="20"/>
        <v>102.40839243498819</v>
      </c>
      <c r="Q65" s="168">
        <f t="shared" si="3"/>
        <v>100</v>
      </c>
    </row>
    <row r="66" spans="1:17" ht="14.25">
      <c r="A66" s="175" t="s">
        <v>100</v>
      </c>
      <c r="B66" s="44">
        <f t="shared" si="27"/>
        <v>562500</v>
      </c>
      <c r="C66" s="44"/>
      <c r="D66" s="44">
        <v>562500</v>
      </c>
      <c r="E66" s="176">
        <f t="shared" si="28"/>
        <v>562500</v>
      </c>
      <c r="F66" s="176"/>
      <c r="G66" s="176">
        <v>562500</v>
      </c>
      <c r="H66" s="44">
        <f t="shared" si="29"/>
        <v>560446</v>
      </c>
      <c r="I66" s="44"/>
      <c r="J66" s="44">
        <v>560446</v>
      </c>
      <c r="K66" s="44">
        <f t="shared" si="30"/>
        <v>621700</v>
      </c>
      <c r="L66" s="44"/>
      <c r="M66" s="183">
        <v>621700</v>
      </c>
      <c r="N66" s="177">
        <f>K66/B66*100</f>
        <v>110.52444444444444</v>
      </c>
      <c r="O66" s="177">
        <f t="shared" si="24"/>
        <v>110.52444444444444</v>
      </c>
      <c r="P66" s="179">
        <f t="shared" si="20"/>
        <v>110.92950971190803</v>
      </c>
      <c r="Q66" s="168">
        <f t="shared" si="3"/>
        <v>99.63484444444445</v>
      </c>
    </row>
    <row r="67" spans="1:17" ht="25.5" customHeight="1">
      <c r="A67" s="188" t="s">
        <v>101</v>
      </c>
      <c r="B67" s="44">
        <f t="shared" si="27"/>
        <v>0</v>
      </c>
      <c r="C67" s="44"/>
      <c r="D67" s="44"/>
      <c r="E67" s="176">
        <f t="shared" si="28"/>
        <v>0</v>
      </c>
      <c r="F67" s="176"/>
      <c r="G67" s="176"/>
      <c r="H67" s="44">
        <f t="shared" si="29"/>
        <v>0</v>
      </c>
      <c r="I67" s="44"/>
      <c r="J67" s="44"/>
      <c r="K67" s="44">
        <f t="shared" si="30"/>
        <v>0</v>
      </c>
      <c r="L67" s="44"/>
      <c r="M67" s="44"/>
      <c r="N67" s="177">
        <v>0</v>
      </c>
      <c r="O67" s="177">
        <v>0</v>
      </c>
      <c r="P67" s="179">
        <v>0</v>
      </c>
      <c r="Q67" s="168" t="e">
        <f t="shared" si="3"/>
        <v>#DIV/0!</v>
      </c>
    </row>
    <row r="68" spans="1:17" ht="23.25">
      <c r="A68" s="182" t="s">
        <v>102</v>
      </c>
      <c r="B68" s="44">
        <f t="shared" si="27"/>
        <v>0</v>
      </c>
      <c r="C68" s="44"/>
      <c r="D68" s="44"/>
      <c r="E68" s="176">
        <f t="shared" si="28"/>
        <v>69479</v>
      </c>
      <c r="F68" s="176">
        <v>69479</v>
      </c>
      <c r="G68" s="176"/>
      <c r="H68" s="44">
        <f t="shared" si="29"/>
        <v>69479</v>
      </c>
      <c r="I68" s="44">
        <v>69479</v>
      </c>
      <c r="J68" s="44"/>
      <c r="K68" s="44">
        <f t="shared" si="30"/>
        <v>0</v>
      </c>
      <c r="L68" s="44"/>
      <c r="M68" s="44"/>
      <c r="N68" s="177">
        <v>0</v>
      </c>
      <c r="O68" s="177">
        <f>K68/E68*100</f>
        <v>0</v>
      </c>
      <c r="P68" s="179">
        <f aca="true" t="shared" si="31" ref="P68:P101">K68/H68*100</f>
        <v>0</v>
      </c>
      <c r="Q68" s="168">
        <f t="shared" si="3"/>
        <v>100</v>
      </c>
    </row>
    <row r="69" spans="1:17" ht="14.25">
      <c r="A69" s="182" t="s">
        <v>103</v>
      </c>
      <c r="B69" s="44">
        <f t="shared" si="27"/>
        <v>0</v>
      </c>
      <c r="C69" s="44"/>
      <c r="D69" s="44"/>
      <c r="E69" s="176">
        <f t="shared" si="28"/>
        <v>0</v>
      </c>
      <c r="F69" s="176"/>
      <c r="G69" s="176"/>
      <c r="H69" s="44">
        <f t="shared" si="29"/>
        <v>0</v>
      </c>
      <c r="I69" s="44"/>
      <c r="J69" s="44"/>
      <c r="K69" s="44">
        <f t="shared" si="30"/>
        <v>0</v>
      </c>
      <c r="L69" s="44"/>
      <c r="M69" s="44"/>
      <c r="N69" s="177"/>
      <c r="O69" s="177"/>
      <c r="P69" s="179"/>
      <c r="Q69" s="168">
        <v>0</v>
      </c>
    </row>
    <row r="70" spans="1:17" ht="14.25">
      <c r="A70" s="175" t="s">
        <v>104</v>
      </c>
      <c r="B70" s="44">
        <f t="shared" si="27"/>
        <v>0</v>
      </c>
      <c r="C70" s="44"/>
      <c r="D70" s="44"/>
      <c r="E70" s="176">
        <f t="shared" si="28"/>
        <v>0</v>
      </c>
      <c r="F70" s="176"/>
      <c r="G70" s="176"/>
      <c r="H70" s="44">
        <f t="shared" si="29"/>
        <v>0</v>
      </c>
      <c r="I70" s="44"/>
      <c r="J70" s="44"/>
      <c r="K70" s="44">
        <f t="shared" si="30"/>
        <v>0</v>
      </c>
      <c r="L70" s="44"/>
      <c r="M70" s="44"/>
      <c r="N70" s="177">
        <v>0</v>
      </c>
      <c r="O70" s="177">
        <v>0</v>
      </c>
      <c r="P70" s="179">
        <v>0</v>
      </c>
      <c r="Q70" s="168">
        <v>0</v>
      </c>
    </row>
    <row r="71" spans="1:17" s="169" customFormat="1" ht="27" customHeight="1">
      <c r="A71" s="165" t="s">
        <v>105</v>
      </c>
      <c r="B71" s="166">
        <f>B72+B76+B80</f>
        <v>-107000</v>
      </c>
      <c r="C71" s="166">
        <f>C72+C76+C80</f>
        <v>0</v>
      </c>
      <c r="D71" s="166">
        <f>D72+D76+D80</f>
        <v>-107000</v>
      </c>
      <c r="E71" s="167">
        <f>E72+E76+E80</f>
        <v>-2202</v>
      </c>
      <c r="F71" s="167">
        <f>F72+F76+F80</f>
        <v>103198</v>
      </c>
      <c r="G71" s="167">
        <f>G72+G76+G79</f>
        <v>-90582</v>
      </c>
      <c r="H71" s="166">
        <f>H72+H76+H79</f>
        <v>15389</v>
      </c>
      <c r="I71" s="166">
        <f>I72+I76+I80</f>
        <v>103198</v>
      </c>
      <c r="J71" s="166">
        <f>J72+J76+J80+J79</f>
        <v>-87809</v>
      </c>
      <c r="K71" s="166">
        <f>K72+K76+K80</f>
        <v>-130000</v>
      </c>
      <c r="L71" s="166">
        <f>L72+L76+L80</f>
        <v>0</v>
      </c>
      <c r="M71" s="166">
        <f>M72+M76+M80+M79</f>
        <v>-130000</v>
      </c>
      <c r="N71" s="168">
        <v>0</v>
      </c>
      <c r="O71" s="168">
        <f>K71/E71*100</f>
        <v>5903.723887375114</v>
      </c>
      <c r="P71" s="168">
        <f t="shared" si="31"/>
        <v>-844.7592436155695</v>
      </c>
      <c r="Q71" s="168">
        <f t="shared" si="3"/>
        <v>-698.8646684831971</v>
      </c>
    </row>
    <row r="72" spans="1:17" s="169" customFormat="1" ht="12.75">
      <c r="A72" s="180" t="s">
        <v>106</v>
      </c>
      <c r="B72" s="166">
        <f aca="true" t="shared" si="32" ref="B72:B86">C72+D72</f>
        <v>-107000</v>
      </c>
      <c r="C72" s="166"/>
      <c r="D72" s="166">
        <f>D73+D74</f>
        <v>-107000</v>
      </c>
      <c r="E72" s="167">
        <f aca="true" t="shared" si="33" ref="E72:E86">F72+G72</f>
        <v>-2202</v>
      </c>
      <c r="F72" s="167">
        <f>SUM(F73:F75)</f>
        <v>103198</v>
      </c>
      <c r="G72" s="167">
        <f>SUM(G73:G75)</f>
        <v>-105400</v>
      </c>
      <c r="H72" s="166">
        <f>SUM(H73:H75)</f>
        <v>3274</v>
      </c>
      <c r="I72" s="166">
        <f>SUM(I73:I75)</f>
        <v>103198</v>
      </c>
      <c r="J72" s="166">
        <f>SUM(J73:J75)</f>
        <v>-99924</v>
      </c>
      <c r="K72" s="166">
        <f aca="true" t="shared" si="34" ref="K72:K79">L72+M72</f>
        <v>-130000</v>
      </c>
      <c r="L72" s="166">
        <f>SUM(L73:L75)</f>
        <v>0</v>
      </c>
      <c r="M72" s="166">
        <f>SUM(M73:M75)</f>
        <v>-130000</v>
      </c>
      <c r="N72" s="181">
        <v>0</v>
      </c>
      <c r="O72" s="181">
        <f>K72/E72*100</f>
        <v>5903.723887375114</v>
      </c>
      <c r="P72" s="168">
        <f t="shared" si="31"/>
        <v>-3970.6780696395845</v>
      </c>
      <c r="Q72" s="168">
        <f t="shared" si="3"/>
        <v>-148.68301544050863</v>
      </c>
    </row>
    <row r="73" spans="1:17" ht="14.25">
      <c r="A73" s="182" t="s">
        <v>107</v>
      </c>
      <c r="B73" s="44">
        <f t="shared" si="32"/>
        <v>0</v>
      </c>
      <c r="C73" s="44"/>
      <c r="D73" s="44"/>
      <c r="E73" s="176">
        <f t="shared" si="33"/>
        <v>72731</v>
      </c>
      <c r="F73" s="176">
        <v>71131</v>
      </c>
      <c r="G73" s="176">
        <v>1600</v>
      </c>
      <c r="H73" s="44">
        <f aca="true" t="shared" si="35" ref="H73:H84">I73+J73</f>
        <v>72731</v>
      </c>
      <c r="I73" s="44">
        <v>71131</v>
      </c>
      <c r="J73" s="44">
        <v>1600</v>
      </c>
      <c r="K73" s="44">
        <f t="shared" si="34"/>
        <v>0</v>
      </c>
      <c r="L73" s="44"/>
      <c r="M73" s="44"/>
      <c r="N73" s="177">
        <v>0</v>
      </c>
      <c r="O73" s="177">
        <f>K73/E73*100</f>
        <v>0</v>
      </c>
      <c r="P73" s="179">
        <f t="shared" si="31"/>
        <v>0</v>
      </c>
      <c r="Q73" s="168">
        <f t="shared" si="3"/>
        <v>100</v>
      </c>
    </row>
    <row r="74" spans="1:17" ht="18" customHeight="1">
      <c r="A74" s="182" t="s">
        <v>108</v>
      </c>
      <c r="B74" s="44">
        <f t="shared" si="32"/>
        <v>-107000</v>
      </c>
      <c r="C74" s="44"/>
      <c r="D74" s="44">
        <v>-107000</v>
      </c>
      <c r="E74" s="176">
        <f t="shared" si="33"/>
        <v>-107000</v>
      </c>
      <c r="F74" s="176"/>
      <c r="G74" s="176">
        <v>-107000</v>
      </c>
      <c r="H74" s="44">
        <f t="shared" si="35"/>
        <v>-101524</v>
      </c>
      <c r="I74" s="44"/>
      <c r="J74" s="44">
        <v>-101524</v>
      </c>
      <c r="K74" s="44">
        <f t="shared" si="34"/>
        <v>-130000</v>
      </c>
      <c r="L74" s="44"/>
      <c r="M74" s="44">
        <v>-130000</v>
      </c>
      <c r="N74" s="177">
        <v>0</v>
      </c>
      <c r="O74" s="177">
        <v>0</v>
      </c>
      <c r="P74" s="179">
        <f t="shared" si="31"/>
        <v>128.04854024664118</v>
      </c>
      <c r="Q74" s="168">
        <v>0</v>
      </c>
    </row>
    <row r="75" spans="1:17" ht="24.75" customHeight="1">
      <c r="A75" s="182" t="s">
        <v>109</v>
      </c>
      <c r="B75" s="44">
        <f t="shared" si="32"/>
        <v>0</v>
      </c>
      <c r="C75" s="44"/>
      <c r="D75" s="44"/>
      <c r="E75" s="176">
        <f t="shared" si="33"/>
        <v>32067</v>
      </c>
      <c r="F75" s="176">
        <v>32067</v>
      </c>
      <c r="G75" s="176"/>
      <c r="H75" s="44">
        <f t="shared" si="35"/>
        <v>32067</v>
      </c>
      <c r="I75" s="44">
        <v>32067</v>
      </c>
      <c r="J75" s="44"/>
      <c r="K75" s="44">
        <f t="shared" si="34"/>
        <v>0</v>
      </c>
      <c r="L75" s="44"/>
      <c r="M75" s="44"/>
      <c r="N75" s="177">
        <v>0</v>
      </c>
      <c r="O75" s="177">
        <f>K75/E75*100</f>
        <v>0</v>
      </c>
      <c r="P75" s="179">
        <f t="shared" si="31"/>
        <v>0</v>
      </c>
      <c r="Q75" s="168">
        <f t="shared" si="3"/>
        <v>100</v>
      </c>
    </row>
    <row r="76" spans="1:17" s="169" customFormat="1" ht="12.75">
      <c r="A76" s="180" t="s">
        <v>110</v>
      </c>
      <c r="B76" s="166">
        <f t="shared" si="32"/>
        <v>0</v>
      </c>
      <c r="C76" s="166">
        <f>SUM(C77:C79)</f>
        <v>0</v>
      </c>
      <c r="D76" s="166">
        <f>SUM(D77:D78)</f>
        <v>0</v>
      </c>
      <c r="E76" s="167">
        <f t="shared" si="33"/>
        <v>0</v>
      </c>
      <c r="F76" s="167">
        <f>SUM(F77:F79)</f>
        <v>0</v>
      </c>
      <c r="G76" s="167">
        <f>SUM(G77:G78)</f>
        <v>0</v>
      </c>
      <c r="H76" s="166">
        <f t="shared" si="35"/>
        <v>-1738</v>
      </c>
      <c r="I76" s="166">
        <f>SUM(I77:I78)</f>
        <v>0</v>
      </c>
      <c r="J76" s="166">
        <f>SUM(J77:J78)</f>
        <v>-1738</v>
      </c>
      <c r="K76" s="166">
        <f t="shared" si="34"/>
        <v>0</v>
      </c>
      <c r="L76" s="166">
        <f>SUM(L77:L78)</f>
        <v>0</v>
      </c>
      <c r="M76" s="166">
        <f>SUM(M77:M78)</f>
        <v>0</v>
      </c>
      <c r="N76" s="181">
        <v>0</v>
      </c>
      <c r="O76" s="181">
        <v>0</v>
      </c>
      <c r="P76" s="168">
        <f t="shared" si="31"/>
        <v>0</v>
      </c>
      <c r="Q76" s="168">
        <v>0</v>
      </c>
    </row>
    <row r="77" spans="1:17" ht="14.25">
      <c r="A77" s="182" t="s">
        <v>111</v>
      </c>
      <c r="B77" s="44">
        <f t="shared" si="32"/>
        <v>0</v>
      </c>
      <c r="C77" s="44"/>
      <c r="D77" s="44"/>
      <c r="E77" s="176">
        <f t="shared" si="33"/>
        <v>0</v>
      </c>
      <c r="F77" s="176"/>
      <c r="G77" s="176"/>
      <c r="H77" s="44">
        <f t="shared" si="35"/>
        <v>0</v>
      </c>
      <c r="I77" s="44"/>
      <c r="J77" s="44"/>
      <c r="K77" s="44">
        <f t="shared" si="34"/>
        <v>0</v>
      </c>
      <c r="L77" s="44"/>
      <c r="M77" s="44"/>
      <c r="N77" s="177">
        <v>0</v>
      </c>
      <c r="O77" s="177">
        <v>0</v>
      </c>
      <c r="P77" s="179">
        <v>0</v>
      </c>
      <c r="Q77" s="168">
        <v>0</v>
      </c>
    </row>
    <row r="78" spans="1:17" ht="14.25">
      <c r="A78" s="182" t="s">
        <v>112</v>
      </c>
      <c r="B78" s="44">
        <f t="shared" si="32"/>
        <v>0</v>
      </c>
      <c r="C78" s="44"/>
      <c r="D78" s="44"/>
      <c r="E78" s="176">
        <f t="shared" si="33"/>
        <v>0</v>
      </c>
      <c r="F78" s="176"/>
      <c r="G78" s="176"/>
      <c r="H78" s="44">
        <f t="shared" si="35"/>
        <v>-1738</v>
      </c>
      <c r="I78" s="44"/>
      <c r="J78" s="44">
        <v>-1738</v>
      </c>
      <c r="K78" s="44">
        <f t="shared" si="34"/>
        <v>0</v>
      </c>
      <c r="L78" s="44"/>
      <c r="M78" s="44"/>
      <c r="N78" s="177">
        <v>0</v>
      </c>
      <c r="O78" s="177">
        <v>0</v>
      </c>
      <c r="P78" s="179">
        <f t="shared" si="31"/>
        <v>0</v>
      </c>
      <c r="Q78" s="168"/>
    </row>
    <row r="79" spans="1:17" ht="14.25">
      <c r="A79" s="165" t="s">
        <v>113</v>
      </c>
      <c r="B79" s="166">
        <f>C79+D79</f>
        <v>0</v>
      </c>
      <c r="C79" s="166"/>
      <c r="D79" s="166">
        <f>D82</f>
        <v>0</v>
      </c>
      <c r="E79" s="167">
        <f>F79+G79</f>
        <v>14818</v>
      </c>
      <c r="F79" s="167">
        <f>F82</f>
        <v>0</v>
      </c>
      <c r="G79" s="167">
        <f>G82</f>
        <v>14818</v>
      </c>
      <c r="H79" s="166">
        <f t="shared" si="35"/>
        <v>13853</v>
      </c>
      <c r="I79" s="166"/>
      <c r="J79" s="166">
        <f>J82</f>
        <v>13853</v>
      </c>
      <c r="K79" s="166">
        <f t="shared" si="34"/>
        <v>0</v>
      </c>
      <c r="L79" s="166"/>
      <c r="M79" s="166">
        <f>M82</f>
        <v>0</v>
      </c>
      <c r="N79" s="168">
        <v>0</v>
      </c>
      <c r="O79" s="168">
        <v>0</v>
      </c>
      <c r="P79" s="168">
        <v>0</v>
      </c>
      <c r="Q79" s="168">
        <v>0</v>
      </c>
    </row>
    <row r="80" spans="1:17" ht="14.25" hidden="1">
      <c r="A80" s="175" t="s">
        <v>113</v>
      </c>
      <c r="B80" s="44">
        <f t="shared" si="32"/>
        <v>0</v>
      </c>
      <c r="C80" s="44"/>
      <c r="D80" s="44"/>
      <c r="E80" s="176">
        <f t="shared" si="33"/>
        <v>0</v>
      </c>
      <c r="F80" s="176"/>
      <c r="G80" s="176"/>
      <c r="H80" s="44">
        <f t="shared" si="35"/>
        <v>0</v>
      </c>
      <c r="I80" s="44"/>
      <c r="J80" s="44"/>
      <c r="K80" s="44"/>
      <c r="L80" s="44"/>
      <c r="M80" s="44"/>
      <c r="N80" s="177">
        <v>0</v>
      </c>
      <c r="O80" s="177" t="e">
        <f>K80/E80*100</f>
        <v>#DIV/0!</v>
      </c>
      <c r="P80" s="179" t="e">
        <f t="shared" si="31"/>
        <v>#DIV/0!</v>
      </c>
      <c r="Q80" s="168" t="e">
        <f aca="true" t="shared" si="36" ref="Q80:Q104">H80/E80*100</f>
        <v>#DIV/0!</v>
      </c>
    </row>
    <row r="81" spans="1:17" ht="14.25" hidden="1">
      <c r="A81" s="182" t="s">
        <v>114</v>
      </c>
      <c r="B81" s="44">
        <f t="shared" si="32"/>
        <v>0</v>
      </c>
      <c r="C81" s="44"/>
      <c r="D81" s="44"/>
      <c r="E81" s="176">
        <f t="shared" si="33"/>
        <v>0</v>
      </c>
      <c r="F81" s="176"/>
      <c r="G81" s="176"/>
      <c r="H81" s="44">
        <f t="shared" si="35"/>
        <v>0</v>
      </c>
      <c r="I81" s="44"/>
      <c r="J81" s="44"/>
      <c r="K81" s="44"/>
      <c r="L81" s="44"/>
      <c r="M81" s="44"/>
      <c r="N81" s="177">
        <v>0</v>
      </c>
      <c r="O81" s="177" t="e">
        <f>K81/E81*100</f>
        <v>#DIV/0!</v>
      </c>
      <c r="P81" s="179" t="e">
        <f t="shared" si="31"/>
        <v>#DIV/0!</v>
      </c>
      <c r="Q81" s="168" t="e">
        <f t="shared" si="36"/>
        <v>#DIV/0!</v>
      </c>
    </row>
    <row r="82" spans="1:17" ht="14.25">
      <c r="A82" s="182" t="s">
        <v>114</v>
      </c>
      <c r="B82" s="44"/>
      <c r="C82" s="44"/>
      <c r="D82" s="44"/>
      <c r="E82" s="176"/>
      <c r="F82" s="176"/>
      <c r="G82" s="176">
        <v>14818</v>
      </c>
      <c r="H82" s="59">
        <f t="shared" si="35"/>
        <v>13853</v>
      </c>
      <c r="I82" s="44"/>
      <c r="J82" s="44">
        <v>13853</v>
      </c>
      <c r="K82" s="59">
        <f>L82+M82</f>
        <v>0</v>
      </c>
      <c r="L82" s="44"/>
      <c r="M82" s="44"/>
      <c r="N82" s="177"/>
      <c r="O82" s="177"/>
      <c r="P82" s="179"/>
      <c r="Q82" s="168"/>
    </row>
    <row r="83" spans="1:17" s="169" customFormat="1" ht="14.25">
      <c r="A83" s="165" t="s">
        <v>115</v>
      </c>
      <c r="B83" s="166">
        <f t="shared" si="32"/>
        <v>39521</v>
      </c>
      <c r="C83" s="166">
        <f>C84</f>
        <v>38014</v>
      </c>
      <c r="D83" s="166">
        <f>D84</f>
        <v>1507</v>
      </c>
      <c r="E83" s="167">
        <f>F83+G83</f>
        <v>39521</v>
      </c>
      <c r="F83" s="167">
        <f>F84</f>
        <v>38014</v>
      </c>
      <c r="G83" s="167">
        <f>G84</f>
        <v>1507</v>
      </c>
      <c r="H83" s="166">
        <f t="shared" si="35"/>
        <v>-3867</v>
      </c>
      <c r="I83" s="166">
        <f>I84</f>
        <v>38014</v>
      </c>
      <c r="J83" s="166">
        <f>J84</f>
        <v>-41881</v>
      </c>
      <c r="K83" s="166">
        <f>L83+M83</f>
        <v>43388</v>
      </c>
      <c r="L83" s="166">
        <f>L84</f>
        <v>0</v>
      </c>
      <c r="M83" s="166">
        <f>M84</f>
        <v>43388</v>
      </c>
      <c r="N83" s="168">
        <v>0</v>
      </c>
      <c r="O83" s="168">
        <v>0</v>
      </c>
      <c r="P83" s="179">
        <v>0</v>
      </c>
      <c r="Q83" s="168">
        <f t="shared" si="36"/>
        <v>-9.784671440499986</v>
      </c>
    </row>
    <row r="84" spans="1:17" s="169" customFormat="1" ht="25.5" customHeight="1">
      <c r="A84" s="165" t="s">
        <v>116</v>
      </c>
      <c r="B84" s="166">
        <f t="shared" si="32"/>
        <v>39521</v>
      </c>
      <c r="C84" s="166">
        <v>38014</v>
      </c>
      <c r="D84" s="166">
        <v>1507</v>
      </c>
      <c r="E84" s="167">
        <f t="shared" si="33"/>
        <v>39521</v>
      </c>
      <c r="F84" s="167">
        <v>38014</v>
      </c>
      <c r="G84" s="167">
        <v>1507</v>
      </c>
      <c r="H84" s="166">
        <f t="shared" si="35"/>
        <v>-3867</v>
      </c>
      <c r="I84" s="166">
        <v>38014</v>
      </c>
      <c r="J84" s="166">
        <v>-41881</v>
      </c>
      <c r="K84" s="166">
        <f>L84+M84</f>
        <v>43388</v>
      </c>
      <c r="L84" s="166"/>
      <c r="M84" s="166">
        <v>43388</v>
      </c>
      <c r="N84" s="181">
        <v>0</v>
      </c>
      <c r="O84" s="181">
        <v>0</v>
      </c>
      <c r="P84" s="179">
        <v>0</v>
      </c>
      <c r="Q84" s="168">
        <f t="shared" si="36"/>
        <v>-9.784671440499986</v>
      </c>
    </row>
    <row r="85" spans="1:17" ht="12.75" customHeight="1" hidden="1">
      <c r="A85" s="182" t="s">
        <v>117</v>
      </c>
      <c r="B85" s="44">
        <f t="shared" si="32"/>
        <v>10305</v>
      </c>
      <c r="C85" s="44">
        <v>10305</v>
      </c>
      <c r="D85" s="44"/>
      <c r="E85" s="176">
        <f t="shared" si="33"/>
        <v>10305</v>
      </c>
      <c r="F85" s="176">
        <v>10305</v>
      </c>
      <c r="G85" s="176"/>
      <c r="H85" s="44">
        <f>I85+J85</f>
        <v>8594</v>
      </c>
      <c r="I85" s="44">
        <v>8594</v>
      </c>
      <c r="J85" s="44"/>
      <c r="K85" s="44">
        <f>L85+M85</f>
        <v>71428</v>
      </c>
      <c r="L85" s="44">
        <v>14312</v>
      </c>
      <c r="M85" s="44">
        <v>57116</v>
      </c>
      <c r="N85" s="177">
        <v>0</v>
      </c>
      <c r="O85" s="177">
        <v>0</v>
      </c>
      <c r="P85" s="179">
        <v>0</v>
      </c>
      <c r="Q85" s="168">
        <f t="shared" si="36"/>
        <v>83.39640950994662</v>
      </c>
    </row>
    <row r="86" spans="1:17" ht="12.75" customHeight="1" hidden="1">
      <c r="A86" s="182" t="s">
        <v>118</v>
      </c>
      <c r="B86" s="44">
        <f t="shared" si="32"/>
        <v>-1611233</v>
      </c>
      <c r="C86" s="44"/>
      <c r="D86" s="44">
        <v>-1611233</v>
      </c>
      <c r="E86" s="176">
        <f t="shared" si="33"/>
        <v>-1611233</v>
      </c>
      <c r="F86" s="176"/>
      <c r="G86" s="176">
        <v>-1611233</v>
      </c>
      <c r="H86" s="44">
        <f>I86+J86</f>
        <v>-69804</v>
      </c>
      <c r="I86" s="44"/>
      <c r="J86" s="44">
        <v>-69804</v>
      </c>
      <c r="K86" s="44">
        <f>L86+M86</f>
        <v>-261315</v>
      </c>
      <c r="L86" s="44"/>
      <c r="M86" s="44">
        <v>-261315</v>
      </c>
      <c r="N86" s="177">
        <v>0</v>
      </c>
      <c r="O86" s="177">
        <v>0</v>
      </c>
      <c r="P86" s="179">
        <f t="shared" si="31"/>
        <v>374.35533780299124</v>
      </c>
      <c r="Q86" s="168">
        <f t="shared" si="36"/>
        <v>4.3323343054666825</v>
      </c>
    </row>
    <row r="87" spans="1:17" s="169" customFormat="1" ht="14.25">
      <c r="A87" s="180" t="s">
        <v>119</v>
      </c>
      <c r="B87" s="166">
        <f aca="true" t="shared" si="37" ref="B87:L87">B89+B95+B96+B88+B92</f>
        <v>409746</v>
      </c>
      <c r="C87" s="166">
        <f t="shared" si="37"/>
        <v>135074</v>
      </c>
      <c r="D87" s="166">
        <f t="shared" si="37"/>
        <v>274672</v>
      </c>
      <c r="E87" s="167">
        <f t="shared" si="37"/>
        <v>409746</v>
      </c>
      <c r="F87" s="167">
        <f t="shared" si="37"/>
        <v>135074</v>
      </c>
      <c r="G87" s="167">
        <f t="shared" si="37"/>
        <v>274672</v>
      </c>
      <c r="H87" s="166">
        <f t="shared" si="37"/>
        <v>-308588</v>
      </c>
      <c r="I87" s="166">
        <f t="shared" si="37"/>
        <v>-146430</v>
      </c>
      <c r="J87" s="166">
        <f t="shared" si="37"/>
        <v>-162158</v>
      </c>
      <c r="K87" s="166">
        <f t="shared" si="37"/>
        <v>710553</v>
      </c>
      <c r="L87" s="166">
        <f t="shared" si="37"/>
        <v>281610</v>
      </c>
      <c r="M87" s="166">
        <f>M89+M96+M92</f>
        <v>428943</v>
      </c>
      <c r="N87" s="168">
        <f>K87/B87*100</f>
        <v>173.41304124994508</v>
      </c>
      <c r="O87" s="168">
        <f>K87/E87*100</f>
        <v>173.41304124994508</v>
      </c>
      <c r="P87" s="179">
        <f t="shared" si="31"/>
        <v>-230.25943977082713</v>
      </c>
      <c r="Q87" s="168">
        <f t="shared" si="36"/>
        <v>-75.31202257008</v>
      </c>
    </row>
    <row r="88" spans="1:17" s="169" customFormat="1" ht="14.25" hidden="1">
      <c r="A88" s="180" t="s">
        <v>120</v>
      </c>
      <c r="B88" s="166">
        <f>C88+D88</f>
        <v>0</v>
      </c>
      <c r="C88" s="166"/>
      <c r="D88" s="166">
        <v>0</v>
      </c>
      <c r="E88" s="167">
        <v>0</v>
      </c>
      <c r="F88" s="167"/>
      <c r="G88" s="167">
        <v>0</v>
      </c>
      <c r="H88" s="166">
        <f aca="true" t="shared" si="38" ref="H88:H95">I88+J88</f>
        <v>0</v>
      </c>
      <c r="I88" s="166"/>
      <c r="J88" s="166">
        <v>0</v>
      </c>
      <c r="K88" s="166"/>
      <c r="L88" s="166"/>
      <c r="M88" s="166"/>
      <c r="N88" s="168">
        <v>0</v>
      </c>
      <c r="O88" s="168" t="e">
        <f>K88/E88*100</f>
        <v>#DIV/0!</v>
      </c>
      <c r="P88" s="179" t="e">
        <f t="shared" si="31"/>
        <v>#DIV/0!</v>
      </c>
      <c r="Q88" s="168" t="e">
        <f t="shared" si="36"/>
        <v>#DIV/0!</v>
      </c>
    </row>
    <row r="89" spans="1:17" s="169" customFormat="1" ht="14.25">
      <c r="A89" s="180" t="s">
        <v>121</v>
      </c>
      <c r="B89" s="166">
        <f>C89+D89</f>
        <v>0</v>
      </c>
      <c r="C89" s="166">
        <f>SUM(C90:C91)</f>
        <v>0</v>
      </c>
      <c r="D89" s="166">
        <f>SUM(D90:D91)</f>
        <v>0</v>
      </c>
      <c r="E89" s="167">
        <f>F89+G89</f>
        <v>0</v>
      </c>
      <c r="F89" s="167">
        <f>SUM(F90:F91)</f>
        <v>0</v>
      </c>
      <c r="G89" s="167">
        <f>SUM(G90:G91)</f>
        <v>0</v>
      </c>
      <c r="H89" s="166">
        <f t="shared" si="38"/>
        <v>0</v>
      </c>
      <c r="I89" s="166"/>
      <c r="J89" s="166">
        <f>SUM(J90:J91)</f>
        <v>0</v>
      </c>
      <c r="K89" s="166">
        <f>L89+M89</f>
        <v>0</v>
      </c>
      <c r="L89" s="166"/>
      <c r="M89" s="166">
        <f>M90+M91</f>
        <v>0</v>
      </c>
      <c r="N89" s="181">
        <v>0</v>
      </c>
      <c r="O89" s="181">
        <v>0</v>
      </c>
      <c r="P89" s="179">
        <v>0</v>
      </c>
      <c r="Q89" s="168" t="e">
        <f t="shared" si="36"/>
        <v>#DIV/0!</v>
      </c>
    </row>
    <row r="90" spans="1:17" ht="14.25">
      <c r="A90" s="175" t="s">
        <v>416</v>
      </c>
      <c r="B90" s="44">
        <f>C90+D90</f>
        <v>0</v>
      </c>
      <c r="C90" s="44"/>
      <c r="D90" s="44"/>
      <c r="E90" s="176">
        <f>F90+G90</f>
        <v>0</v>
      </c>
      <c r="F90" s="176"/>
      <c r="G90" s="176"/>
      <c r="H90" s="44">
        <f t="shared" si="38"/>
        <v>15354</v>
      </c>
      <c r="I90" s="44">
        <v>15354</v>
      </c>
      <c r="J90" s="44"/>
      <c r="K90" s="44">
        <f>L90+M90</f>
        <v>0</v>
      </c>
      <c r="L90" s="44"/>
      <c r="M90" s="44"/>
      <c r="N90" s="177">
        <v>0</v>
      </c>
      <c r="O90" s="177">
        <v>0</v>
      </c>
      <c r="P90" s="179">
        <v>0</v>
      </c>
      <c r="Q90" s="168" t="e">
        <f t="shared" si="36"/>
        <v>#DIV/0!</v>
      </c>
    </row>
    <row r="91" spans="1:17" ht="14.25">
      <c r="A91" s="175" t="s">
        <v>417</v>
      </c>
      <c r="B91" s="44">
        <f>C91+D91</f>
        <v>0</v>
      </c>
      <c r="C91" s="44"/>
      <c r="D91" s="44"/>
      <c r="E91" s="176">
        <v>0</v>
      </c>
      <c r="F91" s="176"/>
      <c r="G91" s="176"/>
      <c r="H91" s="44">
        <f t="shared" si="38"/>
        <v>-15354</v>
      </c>
      <c r="I91" s="44">
        <v>-15354</v>
      </c>
      <c r="J91" s="44"/>
      <c r="K91" s="44">
        <v>0</v>
      </c>
      <c r="L91" s="44"/>
      <c r="M91" s="44"/>
      <c r="N91" s="177">
        <v>0</v>
      </c>
      <c r="O91" s="177">
        <v>0</v>
      </c>
      <c r="P91" s="179">
        <v>0</v>
      </c>
      <c r="Q91" s="168">
        <v>0</v>
      </c>
    </row>
    <row r="92" spans="1:17" s="169" customFormat="1" ht="12.75">
      <c r="A92" s="180" t="s">
        <v>122</v>
      </c>
      <c r="B92" s="166">
        <f>SUM(B93:B94)</f>
        <v>-55596</v>
      </c>
      <c r="C92" s="166">
        <f>SUM(C93:C94)</f>
        <v>-63483</v>
      </c>
      <c r="D92" s="166">
        <f>SUM(D93:D94)</f>
        <v>7887</v>
      </c>
      <c r="E92" s="167">
        <f>SUM(F92:G92)</f>
        <v>-55596</v>
      </c>
      <c r="F92" s="167">
        <f>SUM(F93:F94)</f>
        <v>-63483</v>
      </c>
      <c r="G92" s="167">
        <f>SUM(G93:G94)</f>
        <v>7887</v>
      </c>
      <c r="H92" s="166">
        <f t="shared" si="38"/>
        <v>-270866</v>
      </c>
      <c r="I92" s="166">
        <f>SUM(I93:I94)</f>
        <v>-48502</v>
      </c>
      <c r="J92" s="166">
        <f>SUM(J93:J94)</f>
        <v>-222364</v>
      </c>
      <c r="K92" s="166">
        <f>L92+M92</f>
        <v>207489</v>
      </c>
      <c r="L92" s="166">
        <f>SUM(L93:L94)</f>
        <v>-14875</v>
      </c>
      <c r="M92" s="166">
        <f>SUM(M93:M94)</f>
        <v>222364</v>
      </c>
      <c r="N92" s="168">
        <v>0</v>
      </c>
      <c r="O92" s="168">
        <v>0</v>
      </c>
      <c r="P92" s="168">
        <v>0</v>
      </c>
      <c r="Q92" s="168">
        <v>0</v>
      </c>
    </row>
    <row r="93" spans="1:17" ht="14.25">
      <c r="A93" s="175" t="s">
        <v>123</v>
      </c>
      <c r="B93" s="44">
        <f>C93+D93</f>
        <v>0</v>
      </c>
      <c r="C93" s="44"/>
      <c r="D93" s="44"/>
      <c r="E93" s="176">
        <f aca="true" t="shared" si="39" ref="E93:E102">F93+G93</f>
        <v>0</v>
      </c>
      <c r="F93" s="176"/>
      <c r="G93" s="176"/>
      <c r="H93" s="44">
        <f t="shared" si="38"/>
        <v>0</v>
      </c>
      <c r="I93" s="44"/>
      <c r="J93" s="44"/>
      <c r="K93" s="44">
        <f>L93+M93</f>
        <v>0</v>
      </c>
      <c r="L93" s="44"/>
      <c r="M93" s="44"/>
      <c r="N93" s="177">
        <v>0</v>
      </c>
      <c r="O93" s="177">
        <v>0</v>
      </c>
      <c r="P93" s="179">
        <v>0</v>
      </c>
      <c r="Q93" s="168" t="e">
        <f t="shared" si="36"/>
        <v>#DIV/0!</v>
      </c>
    </row>
    <row r="94" spans="1:17" ht="26.25" customHeight="1">
      <c r="A94" s="182" t="s">
        <v>124</v>
      </c>
      <c r="B94" s="44">
        <f>C94+D94</f>
        <v>-55596</v>
      </c>
      <c r="C94" s="44">
        <v>-63483</v>
      </c>
      <c r="D94" s="44">
        <v>7887</v>
      </c>
      <c r="E94" s="176">
        <f t="shared" si="39"/>
        <v>-55596</v>
      </c>
      <c r="F94" s="176">
        <v>-63483</v>
      </c>
      <c r="G94" s="176">
        <v>7887</v>
      </c>
      <c r="H94" s="44">
        <f t="shared" si="38"/>
        <v>-270866</v>
      </c>
      <c r="I94" s="44">
        <v>-48502</v>
      </c>
      <c r="J94" s="44">
        <v>-222364</v>
      </c>
      <c r="K94" s="44">
        <f>L94+M94</f>
        <v>207489</v>
      </c>
      <c r="L94" s="44">
        <v>-14875</v>
      </c>
      <c r="M94" s="44">
        <v>222364</v>
      </c>
      <c r="N94" s="177">
        <v>0</v>
      </c>
      <c r="O94" s="177">
        <v>0</v>
      </c>
      <c r="P94" s="179">
        <v>0</v>
      </c>
      <c r="Q94" s="168">
        <f t="shared" si="36"/>
        <v>487.20411540398595</v>
      </c>
    </row>
    <row r="95" spans="1:17" ht="14.25" hidden="1">
      <c r="A95" s="175" t="s">
        <v>125</v>
      </c>
      <c r="B95" s="44">
        <f>C95+D95</f>
        <v>0</v>
      </c>
      <c r="C95" s="44"/>
      <c r="D95" s="44"/>
      <c r="E95" s="176">
        <f t="shared" si="39"/>
        <v>0</v>
      </c>
      <c r="F95" s="176"/>
      <c r="G95" s="176"/>
      <c r="H95" s="44">
        <f t="shared" si="38"/>
        <v>0</v>
      </c>
      <c r="I95" s="44"/>
      <c r="J95" s="44"/>
      <c r="K95" s="44"/>
      <c r="L95" s="44"/>
      <c r="M95" s="44"/>
      <c r="N95" s="177">
        <v>0</v>
      </c>
      <c r="O95" s="177">
        <v>0</v>
      </c>
      <c r="P95" s="179" t="e">
        <f t="shared" si="31"/>
        <v>#DIV/0!</v>
      </c>
      <c r="Q95" s="168" t="e">
        <f t="shared" si="36"/>
        <v>#DIV/0!</v>
      </c>
    </row>
    <row r="96" spans="1:17" s="169" customFormat="1" ht="12.75">
      <c r="A96" s="180" t="s">
        <v>126</v>
      </c>
      <c r="B96" s="166">
        <f>SUM(B97:B100)</f>
        <v>465342</v>
      </c>
      <c r="C96" s="166">
        <f>SUM(C97:C100)</f>
        <v>198557</v>
      </c>
      <c r="D96" s="166">
        <f>SUM(D97:D100)</f>
        <v>266785</v>
      </c>
      <c r="E96" s="167">
        <f t="shared" si="39"/>
        <v>465342</v>
      </c>
      <c r="F96" s="167">
        <f>SUM(F97:F100)</f>
        <v>198557</v>
      </c>
      <c r="G96" s="167">
        <f>SUM(G97:G100)</f>
        <v>266785</v>
      </c>
      <c r="H96" s="166">
        <f>H97+H100+H103+H99</f>
        <v>-37722</v>
      </c>
      <c r="I96" s="166">
        <f>I97+I100+I103+I99</f>
        <v>-97928</v>
      </c>
      <c r="J96" s="166">
        <f>SUM(J97:J100)</f>
        <v>60206</v>
      </c>
      <c r="K96" s="166">
        <f>K97+K100+K103+K99</f>
        <v>503064</v>
      </c>
      <c r="L96" s="166">
        <f>L97+L100+L103+L99</f>
        <v>296485</v>
      </c>
      <c r="M96" s="166">
        <f>SUM(M97:M100)</f>
        <v>206579</v>
      </c>
      <c r="N96" s="181">
        <f>K96/B96*100</f>
        <v>108.10629601454413</v>
      </c>
      <c r="O96" s="181">
        <f>K96/E96*100</f>
        <v>108.10629601454413</v>
      </c>
      <c r="P96" s="168">
        <f t="shared" si="31"/>
        <v>-1333.6090345156672</v>
      </c>
      <c r="Q96" s="168">
        <f t="shared" si="36"/>
        <v>-8.10629601454414</v>
      </c>
    </row>
    <row r="97" spans="1:17" ht="14.25">
      <c r="A97" s="175" t="s">
        <v>127</v>
      </c>
      <c r="B97" s="44">
        <f aca="true" t="shared" si="40" ref="B97:B102">C97+D97</f>
        <v>403879</v>
      </c>
      <c r="C97" s="44">
        <v>137094</v>
      </c>
      <c r="D97" s="44">
        <v>266785</v>
      </c>
      <c r="E97" s="176">
        <f t="shared" si="39"/>
        <v>403879</v>
      </c>
      <c r="F97" s="176">
        <v>137094</v>
      </c>
      <c r="G97" s="176">
        <v>266785</v>
      </c>
      <c r="H97" s="44">
        <f aca="true" t="shared" si="41" ref="H97:H103">I97+J97</f>
        <v>403879</v>
      </c>
      <c r="I97" s="44">
        <v>137094</v>
      </c>
      <c r="J97" s="44">
        <v>266785</v>
      </c>
      <c r="K97" s="44">
        <f aca="true" t="shared" si="42" ref="K97:K103">L97+M97</f>
        <v>503064</v>
      </c>
      <c r="L97" s="44">
        <v>296485</v>
      </c>
      <c r="M97" s="183">
        <v>206579</v>
      </c>
      <c r="N97" s="177">
        <f>K97/B97*100</f>
        <v>124.55809784613709</v>
      </c>
      <c r="O97" s="177">
        <f>K97/E97*100</f>
        <v>124.55809784613709</v>
      </c>
      <c r="P97" s="179">
        <f t="shared" si="31"/>
        <v>124.55809784613709</v>
      </c>
      <c r="Q97" s="168">
        <f t="shared" si="36"/>
        <v>100</v>
      </c>
    </row>
    <row r="98" spans="1:17" ht="14.25" hidden="1">
      <c r="A98" s="175" t="s">
        <v>128</v>
      </c>
      <c r="B98" s="44">
        <f t="shared" si="40"/>
        <v>0</v>
      </c>
      <c r="C98" s="44"/>
      <c r="D98" s="44"/>
      <c r="E98" s="176">
        <f t="shared" si="39"/>
        <v>0</v>
      </c>
      <c r="F98" s="176"/>
      <c r="G98" s="176"/>
      <c r="H98" s="44">
        <f t="shared" si="41"/>
        <v>0</v>
      </c>
      <c r="I98" s="44"/>
      <c r="J98" s="44"/>
      <c r="K98" s="44">
        <f t="shared" si="42"/>
        <v>0</v>
      </c>
      <c r="L98" s="44"/>
      <c r="M98" s="44"/>
      <c r="N98" s="177" t="e">
        <f>K98/B98*100</f>
        <v>#DIV/0!</v>
      </c>
      <c r="O98" s="177" t="e">
        <f>K98/E98*100</f>
        <v>#DIV/0!</v>
      </c>
      <c r="P98" s="179" t="e">
        <f t="shared" si="31"/>
        <v>#DIV/0!</v>
      </c>
      <c r="Q98" s="168" t="e">
        <f t="shared" si="36"/>
        <v>#DIV/0!</v>
      </c>
    </row>
    <row r="99" spans="1:17" ht="14.25">
      <c r="A99" s="175" t="s">
        <v>129</v>
      </c>
      <c r="B99" s="44">
        <f t="shared" si="40"/>
        <v>61463</v>
      </c>
      <c r="C99" s="44">
        <v>61463</v>
      </c>
      <c r="D99" s="44"/>
      <c r="E99" s="176">
        <f t="shared" si="39"/>
        <v>61463</v>
      </c>
      <c r="F99" s="176">
        <v>61463</v>
      </c>
      <c r="G99" s="176"/>
      <c r="H99" s="44">
        <f t="shared" si="41"/>
        <v>61463</v>
      </c>
      <c r="I99" s="44">
        <v>61463</v>
      </c>
      <c r="J99" s="44"/>
      <c r="K99" s="44">
        <f t="shared" si="42"/>
        <v>0</v>
      </c>
      <c r="L99" s="44"/>
      <c r="M99" s="44"/>
      <c r="N99" s="177">
        <v>0</v>
      </c>
      <c r="O99" s="177">
        <v>0</v>
      </c>
      <c r="P99" s="179"/>
      <c r="Q99" s="168"/>
    </row>
    <row r="100" spans="1:17" ht="14.25">
      <c r="A100" s="175" t="s">
        <v>130</v>
      </c>
      <c r="B100" s="44">
        <f t="shared" si="40"/>
        <v>0</v>
      </c>
      <c r="C100" s="44"/>
      <c r="D100" s="44"/>
      <c r="E100" s="176">
        <f t="shared" si="39"/>
        <v>0</v>
      </c>
      <c r="F100" s="176"/>
      <c r="G100" s="176"/>
      <c r="H100" s="44">
        <f t="shared" si="41"/>
        <v>-503064</v>
      </c>
      <c r="I100" s="44">
        <v>-296485</v>
      </c>
      <c r="J100" s="44">
        <v>-206579</v>
      </c>
      <c r="K100" s="44">
        <f t="shared" si="42"/>
        <v>0</v>
      </c>
      <c r="L100" s="44"/>
      <c r="M100" s="44"/>
      <c r="N100" s="177">
        <v>0</v>
      </c>
      <c r="O100" s="177">
        <v>0</v>
      </c>
      <c r="P100" s="179">
        <f t="shared" si="31"/>
        <v>0</v>
      </c>
      <c r="Q100" s="168">
        <v>0</v>
      </c>
    </row>
    <row r="101" spans="1:17" ht="14.25" hidden="1">
      <c r="A101" s="175" t="s">
        <v>131</v>
      </c>
      <c r="B101" s="44">
        <f t="shared" si="40"/>
        <v>0</v>
      </c>
      <c r="C101" s="44"/>
      <c r="D101" s="44"/>
      <c r="E101" s="176">
        <f t="shared" si="39"/>
        <v>0</v>
      </c>
      <c r="F101" s="176"/>
      <c r="G101" s="176"/>
      <c r="H101" s="44">
        <f t="shared" si="41"/>
        <v>0</v>
      </c>
      <c r="I101" s="44"/>
      <c r="J101" s="44"/>
      <c r="K101" s="44">
        <f t="shared" si="42"/>
        <v>0</v>
      </c>
      <c r="L101" s="44"/>
      <c r="M101" s="44"/>
      <c r="N101" s="177">
        <v>0</v>
      </c>
      <c r="O101" s="177">
        <v>0</v>
      </c>
      <c r="P101" s="179" t="e">
        <f t="shared" si="31"/>
        <v>#DIV/0!</v>
      </c>
      <c r="Q101" s="168" t="e">
        <f t="shared" si="36"/>
        <v>#DIV/0!</v>
      </c>
    </row>
    <row r="102" spans="1:17" ht="14.25" hidden="1">
      <c r="A102" s="189" t="s">
        <v>132</v>
      </c>
      <c r="B102" s="44">
        <f t="shared" si="40"/>
        <v>0</v>
      </c>
      <c r="C102" s="44"/>
      <c r="D102" s="44"/>
      <c r="E102" s="176">
        <f t="shared" si="39"/>
        <v>0</v>
      </c>
      <c r="F102" s="176"/>
      <c r="G102" s="176"/>
      <c r="H102" s="44">
        <f t="shared" si="41"/>
        <v>0</v>
      </c>
      <c r="I102" s="44"/>
      <c r="J102" s="44"/>
      <c r="K102" s="44">
        <f t="shared" si="42"/>
        <v>0</v>
      </c>
      <c r="L102" s="44"/>
      <c r="M102" s="44"/>
      <c r="N102" s="177" t="e">
        <f>K102/B102*100</f>
        <v>#DIV/0!</v>
      </c>
      <c r="O102" s="177" t="e">
        <f>K102/E102*100</f>
        <v>#DIV/0!</v>
      </c>
      <c r="P102" s="179" t="e">
        <f>K102/H102*100</f>
        <v>#DIV/0!</v>
      </c>
      <c r="Q102" s="168" t="e">
        <f t="shared" si="36"/>
        <v>#DIV/0!</v>
      </c>
    </row>
    <row r="103" spans="1:17" ht="14.25">
      <c r="A103" s="189" t="s">
        <v>133</v>
      </c>
      <c r="B103" s="44"/>
      <c r="C103" s="44"/>
      <c r="D103" s="44"/>
      <c r="E103" s="176"/>
      <c r="F103" s="176"/>
      <c r="G103" s="176"/>
      <c r="H103" s="44">
        <f t="shared" si="41"/>
        <v>0</v>
      </c>
      <c r="I103" s="44"/>
      <c r="J103" s="44"/>
      <c r="K103" s="44">
        <f t="shared" si="42"/>
        <v>0</v>
      </c>
      <c r="L103" s="44"/>
      <c r="M103" s="44"/>
      <c r="N103" s="177"/>
      <c r="O103" s="177"/>
      <c r="P103" s="179"/>
      <c r="Q103" s="168"/>
    </row>
    <row r="104" spans="1:18" s="169" customFormat="1" ht="12.75">
      <c r="A104" s="180" t="s">
        <v>134</v>
      </c>
      <c r="B104" s="166">
        <f>B9+B63+B71+B83+B87</f>
        <v>7693395</v>
      </c>
      <c r="C104" s="166">
        <f>C9+C63+C71+C87+C83</f>
        <v>4830416</v>
      </c>
      <c r="D104" s="166">
        <f>D9+D63+D71+D83+D87</f>
        <v>2862979</v>
      </c>
      <c r="E104" s="167">
        <f>E9+E63+E71+E83+E87+E79+E60</f>
        <v>8288307</v>
      </c>
      <c r="F104" s="167">
        <f>F9+F63+F71+F87+F83</f>
        <v>5066235</v>
      </c>
      <c r="G104" s="167">
        <f>G9+G63+G71+G87+G83</f>
        <v>3222072</v>
      </c>
      <c r="H104" s="166">
        <f>H9+H63+H71+H83+H87</f>
        <v>7703987</v>
      </c>
      <c r="I104" s="166">
        <f>I9+I63+I71+I87+I83</f>
        <v>4778603</v>
      </c>
      <c r="J104" s="166">
        <f>J9+J63+J71+J83+J87</f>
        <v>2925384</v>
      </c>
      <c r="K104" s="166">
        <f>K9+K63+K71+K83+K87</f>
        <v>8409979</v>
      </c>
      <c r="L104" s="166">
        <f>L9+L63+L71+L87+L83</f>
        <v>5203341</v>
      </c>
      <c r="M104" s="166">
        <f>M9+M63+M71+M83+M87</f>
        <v>3206638</v>
      </c>
      <c r="N104" s="168">
        <f>K104/B104*100</f>
        <v>109.31427542716835</v>
      </c>
      <c r="O104" s="168">
        <f>K104/E104*100</f>
        <v>101.46799581627465</v>
      </c>
      <c r="P104" s="168">
        <f>K104/H104*100</f>
        <v>109.16398223413408</v>
      </c>
      <c r="Q104" s="168">
        <f t="shared" si="36"/>
        <v>92.95006808990063</v>
      </c>
      <c r="R104" s="190"/>
    </row>
    <row r="105" spans="1:18" s="169" customFormat="1" ht="12.75">
      <c r="A105" s="191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192"/>
      <c r="O105" s="192"/>
      <c r="P105" s="192"/>
      <c r="Q105" s="190"/>
      <c r="R105" s="190"/>
    </row>
    <row r="108" spans="1:11" ht="14.25">
      <c r="A108" s="36" t="s">
        <v>30</v>
      </c>
      <c r="G108" s="120"/>
      <c r="K108" s="36" t="s">
        <v>31</v>
      </c>
    </row>
    <row r="109" spans="1:11" ht="14.25">
      <c r="A109" s="36" t="s">
        <v>160</v>
      </c>
      <c r="G109" s="120"/>
      <c r="K109" s="36" t="s">
        <v>159</v>
      </c>
    </row>
  </sheetData>
  <sheetProtection/>
  <mergeCells count="6">
    <mergeCell ref="A2:P2"/>
    <mergeCell ref="B5:J5"/>
    <mergeCell ref="K5:M5"/>
    <mergeCell ref="B6:D6"/>
    <mergeCell ref="E6:G6"/>
    <mergeCell ref="H6:J6"/>
  </mergeCells>
  <printOptions horizontalCentered="1"/>
  <pageMargins left="0.31496062992125984" right="0.31496062992125984" top="0.9448818897637796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4.140625" style="0" customWidth="1"/>
    <col min="2" max="2" width="28.421875" style="0" customWidth="1"/>
    <col min="3" max="3" width="39.421875" style="0" customWidth="1"/>
    <col min="4" max="4" width="14.140625" style="0" customWidth="1"/>
    <col min="5" max="5" width="13.57421875" style="0" customWidth="1"/>
  </cols>
  <sheetData>
    <row r="1" spans="3:5" ht="14.25">
      <c r="C1" s="276" t="s">
        <v>226</v>
      </c>
      <c r="D1" s="276"/>
      <c r="E1" s="276"/>
    </row>
    <row r="2" spans="3:4" ht="14.25">
      <c r="C2" s="20"/>
      <c r="D2" s="20"/>
    </row>
    <row r="4" spans="1:4" ht="14.25">
      <c r="A4" s="276" t="s">
        <v>227</v>
      </c>
      <c r="B4" s="276"/>
      <c r="C4" s="276"/>
      <c r="D4" s="276"/>
    </row>
    <row r="6" spans="1:4" ht="14.25">
      <c r="A6" s="277" t="s">
        <v>401</v>
      </c>
      <c r="B6" s="276"/>
      <c r="C6" s="276"/>
      <c r="D6" s="276"/>
    </row>
    <row r="7" spans="1:4" ht="14.25">
      <c r="A7" s="276"/>
      <c r="B7" s="276"/>
      <c r="C7" s="276"/>
      <c r="D7" s="276"/>
    </row>
    <row r="8" ht="14.25" hidden="1"/>
    <row r="9" ht="14.25" hidden="1"/>
    <row r="11" spans="1:5" s="20" customFormat="1" ht="14.25">
      <c r="A11" s="83" t="s">
        <v>228</v>
      </c>
      <c r="B11" s="83" t="s">
        <v>229</v>
      </c>
      <c r="C11" s="83" t="s">
        <v>230</v>
      </c>
      <c r="D11" s="272" t="s">
        <v>402</v>
      </c>
      <c r="E11" s="273"/>
    </row>
    <row r="12" spans="1:5" s="20" customFormat="1" ht="14.25">
      <c r="A12" s="84" t="s">
        <v>231</v>
      </c>
      <c r="B12" s="84"/>
      <c r="C12" s="84"/>
      <c r="D12" s="274"/>
      <c r="E12" s="275"/>
    </row>
    <row r="13" spans="1:5" s="20" customFormat="1" ht="14.25">
      <c r="A13" s="18" t="s">
        <v>141</v>
      </c>
      <c r="B13" s="18"/>
      <c r="C13" s="18"/>
      <c r="D13" s="19" t="s">
        <v>232</v>
      </c>
      <c r="E13" s="85" t="s">
        <v>233</v>
      </c>
    </row>
    <row r="14" spans="1:8" s="20" customFormat="1" ht="14.25">
      <c r="A14" s="19">
        <v>1</v>
      </c>
      <c r="B14" s="19"/>
      <c r="C14" s="19">
        <v>2</v>
      </c>
      <c r="D14" s="18">
        <v>3</v>
      </c>
      <c r="E14" s="19">
        <v>4</v>
      </c>
      <c r="G14" s="102"/>
      <c r="H14" s="102"/>
    </row>
    <row r="15" spans="1:8" s="20" customFormat="1" ht="14.25">
      <c r="A15" s="19"/>
      <c r="B15" s="90" t="s">
        <v>234</v>
      </c>
      <c r="C15" s="90" t="s">
        <v>431</v>
      </c>
      <c r="D15" s="87">
        <v>35328</v>
      </c>
      <c r="E15" s="19"/>
      <c r="G15" s="102"/>
      <c r="H15" s="102"/>
    </row>
    <row r="16" spans="1:8" s="20" customFormat="1" ht="14.25">
      <c r="A16" s="19"/>
      <c r="B16" s="90" t="s">
        <v>234</v>
      </c>
      <c r="C16" s="90" t="s">
        <v>432</v>
      </c>
      <c r="D16" s="87">
        <v>15207</v>
      </c>
      <c r="E16" s="19"/>
      <c r="G16" s="102"/>
      <c r="H16" s="102"/>
    </row>
    <row r="17" spans="1:8" s="20" customFormat="1" ht="28.5">
      <c r="A17" s="19"/>
      <c r="B17" s="90" t="s">
        <v>234</v>
      </c>
      <c r="C17" s="134" t="s">
        <v>433</v>
      </c>
      <c r="D17" s="87">
        <v>30746</v>
      </c>
      <c r="E17" s="19"/>
      <c r="G17" s="102"/>
      <c r="H17" s="102"/>
    </row>
    <row r="18" spans="1:8" ht="14.25">
      <c r="A18" s="88"/>
      <c r="B18" s="11" t="s">
        <v>427</v>
      </c>
      <c r="C18" s="11" t="s">
        <v>235</v>
      </c>
      <c r="D18" s="39">
        <v>13076</v>
      </c>
      <c r="E18" s="11"/>
      <c r="G18" s="97"/>
      <c r="H18" s="63"/>
    </row>
    <row r="19" spans="1:8" ht="14.25" hidden="1">
      <c r="A19" s="88"/>
      <c r="B19" s="11" t="s">
        <v>236</v>
      </c>
      <c r="C19" s="11" t="s">
        <v>235</v>
      </c>
      <c r="D19" s="39"/>
      <c r="E19" s="11"/>
      <c r="G19" s="97"/>
      <c r="H19" s="63"/>
    </row>
    <row r="20" spans="1:9" ht="14.25">
      <c r="A20" s="88"/>
      <c r="B20" s="89" t="s">
        <v>428</v>
      </c>
      <c r="C20" s="11" t="s">
        <v>237</v>
      </c>
      <c r="D20" s="45">
        <v>19848</v>
      </c>
      <c r="E20" s="11"/>
      <c r="G20" s="97"/>
      <c r="H20" s="63"/>
      <c r="I20" s="63"/>
    </row>
    <row r="21" spans="1:9" ht="14.25">
      <c r="A21" s="88"/>
      <c r="B21" s="90" t="s">
        <v>238</v>
      </c>
      <c r="C21" s="90" t="s">
        <v>239</v>
      </c>
      <c r="D21" s="45">
        <v>4136</v>
      </c>
      <c r="E21" s="11"/>
      <c r="G21" s="97"/>
      <c r="H21" s="63"/>
      <c r="I21" s="63"/>
    </row>
    <row r="22" spans="1:9" ht="14.25">
      <c r="A22" s="88"/>
      <c r="B22" s="90" t="s">
        <v>234</v>
      </c>
      <c r="C22" s="90" t="s">
        <v>237</v>
      </c>
      <c r="D22" s="45">
        <v>2794</v>
      </c>
      <c r="E22" s="11"/>
      <c r="G22" s="97"/>
      <c r="H22" s="63"/>
      <c r="I22" s="63"/>
    </row>
    <row r="23" spans="1:9" ht="14.25">
      <c r="A23" s="88"/>
      <c r="B23" s="90" t="s">
        <v>234</v>
      </c>
      <c r="C23" s="90" t="s">
        <v>241</v>
      </c>
      <c r="D23" s="45">
        <v>17844</v>
      </c>
      <c r="E23" s="11"/>
      <c r="G23" s="97"/>
      <c r="H23" s="63"/>
      <c r="I23" s="63"/>
    </row>
    <row r="24" spans="1:9" ht="14.25">
      <c r="A24" s="88"/>
      <c r="B24" s="90" t="s">
        <v>234</v>
      </c>
      <c r="C24" s="90" t="s">
        <v>242</v>
      </c>
      <c r="D24" s="45">
        <v>2218</v>
      </c>
      <c r="E24" s="11"/>
      <c r="G24" s="97"/>
      <c r="H24" s="63"/>
      <c r="I24" s="63"/>
    </row>
    <row r="25" spans="1:9" ht="14.25">
      <c r="A25" s="88"/>
      <c r="B25" s="90" t="s">
        <v>234</v>
      </c>
      <c r="C25" s="90" t="s">
        <v>243</v>
      </c>
      <c r="D25" s="45">
        <v>7338</v>
      </c>
      <c r="E25" s="11"/>
      <c r="G25" s="97"/>
      <c r="H25" s="63"/>
      <c r="I25" s="63"/>
    </row>
    <row r="26" spans="1:9" ht="14.25">
      <c r="A26" s="88"/>
      <c r="B26" s="90" t="s">
        <v>428</v>
      </c>
      <c r="C26" s="90" t="s">
        <v>243</v>
      </c>
      <c r="D26" s="45">
        <v>5199</v>
      </c>
      <c r="E26" s="11"/>
      <c r="G26" s="97"/>
      <c r="H26" s="63"/>
      <c r="I26" s="63"/>
    </row>
    <row r="27" spans="1:9" ht="14.25">
      <c r="A27" s="88"/>
      <c r="B27" s="90" t="s">
        <v>427</v>
      </c>
      <c r="C27" s="90" t="s">
        <v>243</v>
      </c>
      <c r="D27" s="45">
        <v>6212</v>
      </c>
      <c r="E27" s="11"/>
      <c r="G27" s="97"/>
      <c r="H27" s="63"/>
      <c r="I27" s="63"/>
    </row>
    <row r="28" spans="1:9" ht="14.25">
      <c r="A28" s="88"/>
      <c r="B28" s="90" t="s">
        <v>244</v>
      </c>
      <c r="C28" s="90" t="s">
        <v>245</v>
      </c>
      <c r="D28" s="45">
        <v>41820</v>
      </c>
      <c r="E28" s="11"/>
      <c r="G28" s="97"/>
      <c r="H28" s="63"/>
      <c r="I28" s="63"/>
    </row>
    <row r="29" spans="1:9" ht="14.25" hidden="1">
      <c r="A29" s="88"/>
      <c r="B29" s="90" t="s">
        <v>234</v>
      </c>
      <c r="C29" s="90" t="s">
        <v>246</v>
      </c>
      <c r="D29" s="45"/>
      <c r="E29" s="11"/>
      <c r="G29" s="97"/>
      <c r="H29" s="63"/>
      <c r="I29" s="63"/>
    </row>
    <row r="30" spans="1:9" ht="14.25" hidden="1">
      <c r="A30" s="88"/>
      <c r="B30" s="90" t="s">
        <v>234</v>
      </c>
      <c r="C30" s="90" t="s">
        <v>247</v>
      </c>
      <c r="D30" s="45"/>
      <c r="E30" s="11"/>
      <c r="G30" s="97"/>
      <c r="H30" s="63"/>
      <c r="I30" s="63"/>
    </row>
    <row r="31" spans="1:9" ht="14.25">
      <c r="A31" s="88"/>
      <c r="B31" s="90" t="s">
        <v>248</v>
      </c>
      <c r="C31" s="90" t="s">
        <v>249</v>
      </c>
      <c r="D31" s="45">
        <v>426</v>
      </c>
      <c r="E31" s="11"/>
      <c r="G31" s="97"/>
      <c r="H31" s="63"/>
      <c r="I31" s="63"/>
    </row>
    <row r="32" spans="1:9" ht="14.25">
      <c r="A32" s="88"/>
      <c r="B32" s="90" t="s">
        <v>248</v>
      </c>
      <c r="C32" s="90" t="s">
        <v>250</v>
      </c>
      <c r="D32" s="45">
        <v>1297</v>
      </c>
      <c r="E32" s="11"/>
      <c r="G32" s="97"/>
      <c r="H32" s="63"/>
      <c r="I32" s="63"/>
    </row>
    <row r="33" spans="1:9" ht="14.25">
      <c r="A33" s="88"/>
      <c r="B33" s="90" t="s">
        <v>251</v>
      </c>
      <c r="C33" s="90" t="s">
        <v>252</v>
      </c>
      <c r="D33" s="45">
        <v>7483</v>
      </c>
      <c r="E33" s="11"/>
      <c r="G33" s="97"/>
      <c r="H33" s="63"/>
      <c r="I33" s="63"/>
    </row>
    <row r="34" spans="1:9" ht="14.25">
      <c r="A34" s="88"/>
      <c r="B34" s="91" t="s">
        <v>253</v>
      </c>
      <c r="C34" s="90" t="s">
        <v>254</v>
      </c>
      <c r="D34" s="45">
        <v>1548</v>
      </c>
      <c r="E34" s="11"/>
      <c r="G34" s="97"/>
      <c r="H34" s="63"/>
      <c r="I34" s="63"/>
    </row>
    <row r="35" spans="1:9" ht="14.25">
      <c r="A35" s="88"/>
      <c r="B35" s="91" t="s">
        <v>255</v>
      </c>
      <c r="C35" s="90" t="s">
        <v>254</v>
      </c>
      <c r="D35" s="45">
        <v>1136</v>
      </c>
      <c r="E35" s="11"/>
      <c r="G35" s="97"/>
      <c r="H35" s="63"/>
      <c r="I35" s="63"/>
    </row>
    <row r="36" spans="1:9" ht="14.25">
      <c r="A36" s="88"/>
      <c r="B36" s="90" t="s">
        <v>256</v>
      </c>
      <c r="C36" s="90" t="s">
        <v>257</v>
      </c>
      <c r="D36" s="45">
        <v>1546</v>
      </c>
      <c r="E36" s="11"/>
      <c r="G36" s="97"/>
      <c r="H36" s="63"/>
      <c r="I36" s="63"/>
    </row>
    <row r="37" spans="1:9" ht="14.25">
      <c r="A37" s="88"/>
      <c r="B37" s="133" t="s">
        <v>238</v>
      </c>
      <c r="C37" s="133" t="s">
        <v>430</v>
      </c>
      <c r="D37" s="45">
        <v>990</v>
      </c>
      <c r="E37" s="11"/>
      <c r="G37" s="97"/>
      <c r="H37" s="63"/>
      <c r="I37" s="63"/>
    </row>
    <row r="38" spans="1:9" ht="14.25">
      <c r="A38" s="88"/>
      <c r="B38" s="133" t="s">
        <v>234</v>
      </c>
      <c r="C38" s="133" t="s">
        <v>430</v>
      </c>
      <c r="D38" s="45">
        <v>6915</v>
      </c>
      <c r="E38" s="11"/>
      <c r="G38" s="97"/>
      <c r="H38" s="63"/>
      <c r="I38" s="63"/>
    </row>
    <row r="39" spans="1:9" ht="14.25">
      <c r="A39" s="88"/>
      <c r="B39" s="90" t="s">
        <v>429</v>
      </c>
      <c r="C39" s="90" t="s">
        <v>246</v>
      </c>
      <c r="D39" s="45">
        <v>9</v>
      </c>
      <c r="E39" s="39"/>
      <c r="G39" s="97"/>
      <c r="H39" s="63"/>
      <c r="I39" s="63"/>
    </row>
    <row r="40" spans="1:9" ht="14.25">
      <c r="A40" s="88"/>
      <c r="B40" s="90" t="s">
        <v>429</v>
      </c>
      <c r="C40" s="90" t="s">
        <v>258</v>
      </c>
      <c r="D40" s="45">
        <v>26525</v>
      </c>
      <c r="E40" s="11"/>
      <c r="G40" s="97"/>
      <c r="H40" s="63"/>
      <c r="I40" s="63"/>
    </row>
    <row r="41" spans="1:9" ht="14.25">
      <c r="A41" s="88"/>
      <c r="B41" s="91" t="s">
        <v>234</v>
      </c>
      <c r="C41" s="90" t="s">
        <v>274</v>
      </c>
      <c r="D41" s="45">
        <v>79</v>
      </c>
      <c r="E41" s="11"/>
      <c r="G41" s="97"/>
      <c r="H41" s="103"/>
      <c r="I41" s="103"/>
    </row>
    <row r="42" spans="1:9" ht="14.25">
      <c r="A42" s="88"/>
      <c r="B42" s="90" t="s">
        <v>234</v>
      </c>
      <c r="C42" s="90" t="s">
        <v>259</v>
      </c>
      <c r="D42" s="45">
        <v>3160</v>
      </c>
      <c r="E42" s="11"/>
      <c r="G42" s="97"/>
      <c r="H42" s="103"/>
      <c r="I42" s="103"/>
    </row>
    <row r="43" spans="1:9" ht="14.25">
      <c r="A43" s="45"/>
      <c r="B43" s="92" t="s">
        <v>234</v>
      </c>
      <c r="C43" s="92" t="s">
        <v>260</v>
      </c>
      <c r="D43" s="88">
        <v>7549</v>
      </c>
      <c r="E43" s="11"/>
      <c r="G43" s="97"/>
      <c r="H43" s="63"/>
      <c r="I43" s="63"/>
    </row>
    <row r="44" spans="1:9" ht="14.25" hidden="1">
      <c r="A44" s="45"/>
      <c r="B44" s="92" t="s">
        <v>234</v>
      </c>
      <c r="C44" s="92" t="s">
        <v>261</v>
      </c>
      <c r="D44" s="88"/>
      <c r="E44" s="11"/>
      <c r="H44" s="63"/>
      <c r="I44" s="63"/>
    </row>
    <row r="45" spans="1:9" ht="14.25">
      <c r="A45" s="45"/>
      <c r="B45" s="94" t="s">
        <v>269</v>
      </c>
      <c r="C45" s="91" t="s">
        <v>273</v>
      </c>
      <c r="D45" s="88">
        <v>21180</v>
      </c>
      <c r="E45" s="11"/>
      <c r="H45" s="63"/>
      <c r="I45" s="63"/>
    </row>
    <row r="46" spans="1:9" ht="14.25">
      <c r="A46" s="45"/>
      <c r="B46" s="92" t="s">
        <v>234</v>
      </c>
      <c r="C46" s="203" t="s">
        <v>452</v>
      </c>
      <c r="D46" s="88">
        <v>1</v>
      </c>
      <c r="E46" s="11"/>
      <c r="H46" s="63"/>
      <c r="I46" s="63"/>
    </row>
    <row r="47" spans="1:9" ht="14.25">
      <c r="A47" s="45"/>
      <c r="B47" s="89" t="s">
        <v>428</v>
      </c>
      <c r="C47" s="205" t="s">
        <v>262</v>
      </c>
      <c r="D47" s="187">
        <v>11199</v>
      </c>
      <c r="E47" s="11"/>
      <c r="H47" s="63"/>
      <c r="I47" s="63"/>
    </row>
    <row r="48" spans="1:9" ht="14.25" hidden="1">
      <c r="A48" s="88"/>
      <c r="B48" s="90" t="s">
        <v>240</v>
      </c>
      <c r="C48" s="93" t="s">
        <v>262</v>
      </c>
      <c r="D48" s="88"/>
      <c r="E48" s="11"/>
      <c r="H48" s="63"/>
      <c r="I48" s="63"/>
    </row>
    <row r="49" spans="1:9" ht="14.25">
      <c r="A49" s="88"/>
      <c r="B49" s="90" t="s">
        <v>238</v>
      </c>
      <c r="C49" s="93" t="s">
        <v>262</v>
      </c>
      <c r="D49" s="88">
        <v>3676</v>
      </c>
      <c r="E49" s="11"/>
      <c r="H49" s="63"/>
      <c r="I49" s="63"/>
    </row>
    <row r="50" spans="1:9" ht="14.25">
      <c r="A50" s="88"/>
      <c r="B50" s="91" t="s">
        <v>234</v>
      </c>
      <c r="C50" s="93" t="s">
        <v>434</v>
      </c>
      <c r="D50" s="88"/>
      <c r="E50" s="11">
        <v>25815</v>
      </c>
      <c r="H50" s="63"/>
      <c r="I50" s="63"/>
    </row>
    <row r="51" spans="1:9" ht="14.25">
      <c r="A51" s="88"/>
      <c r="B51" s="91" t="s">
        <v>234</v>
      </c>
      <c r="C51" s="93" t="s">
        <v>435</v>
      </c>
      <c r="D51" s="88"/>
      <c r="E51" s="11">
        <v>2939</v>
      </c>
      <c r="H51" s="63"/>
      <c r="I51" s="63"/>
    </row>
    <row r="52" spans="1:9" ht="14.25">
      <c r="A52" s="88"/>
      <c r="B52" s="11" t="s">
        <v>427</v>
      </c>
      <c r="C52" s="11" t="s">
        <v>453</v>
      </c>
      <c r="D52" s="88"/>
      <c r="E52" s="11">
        <v>965</v>
      </c>
      <c r="H52" s="63"/>
      <c r="I52" s="63"/>
    </row>
    <row r="53" spans="1:9" ht="14.25">
      <c r="A53" s="88"/>
      <c r="B53" s="11" t="s">
        <v>244</v>
      </c>
      <c r="C53" s="204" t="s">
        <v>454</v>
      </c>
      <c r="D53" s="88"/>
      <c r="E53" s="11">
        <v>13073</v>
      </c>
      <c r="H53" s="63"/>
      <c r="I53" s="63"/>
    </row>
    <row r="54" spans="1:9" ht="14.25">
      <c r="A54" s="88"/>
      <c r="B54" s="91" t="s">
        <v>234</v>
      </c>
      <c r="C54" s="93" t="s">
        <v>436</v>
      </c>
      <c r="D54" s="88"/>
      <c r="E54" s="11">
        <v>9574</v>
      </c>
      <c r="H54" s="63"/>
      <c r="I54" s="63"/>
    </row>
    <row r="55" spans="1:9" ht="14.25">
      <c r="A55" s="88"/>
      <c r="B55" s="91" t="s">
        <v>234</v>
      </c>
      <c r="C55" s="94" t="s">
        <v>263</v>
      </c>
      <c r="D55" s="88"/>
      <c r="E55" s="11">
        <v>5670</v>
      </c>
      <c r="H55" s="63"/>
      <c r="I55" s="63"/>
    </row>
    <row r="56" spans="1:5" ht="14.25">
      <c r="A56" s="88"/>
      <c r="B56" s="90" t="s">
        <v>234</v>
      </c>
      <c r="C56" s="93" t="s">
        <v>264</v>
      </c>
      <c r="D56" s="88"/>
      <c r="E56" s="11">
        <v>611</v>
      </c>
    </row>
    <row r="57" spans="1:5" ht="14.25">
      <c r="A57" s="88"/>
      <c r="B57" s="93" t="s">
        <v>234</v>
      </c>
      <c r="C57" s="90" t="s">
        <v>265</v>
      </c>
      <c r="D57" s="88"/>
      <c r="E57" s="11">
        <v>12575</v>
      </c>
    </row>
    <row r="58" spans="1:5" ht="14.25">
      <c r="A58" s="88"/>
      <c r="B58" s="93" t="s">
        <v>234</v>
      </c>
      <c r="C58" s="90" t="s">
        <v>437</v>
      </c>
      <c r="D58" s="88"/>
      <c r="E58" s="11">
        <v>59677</v>
      </c>
    </row>
    <row r="59" spans="1:5" ht="14.25">
      <c r="A59" s="88"/>
      <c r="B59" s="91" t="s">
        <v>234</v>
      </c>
      <c r="C59" s="91" t="s">
        <v>266</v>
      </c>
      <c r="D59" s="88"/>
      <c r="E59" s="11">
        <v>13754</v>
      </c>
    </row>
    <row r="60" spans="1:5" ht="14.25">
      <c r="A60" s="88"/>
      <c r="B60" s="91" t="s">
        <v>234</v>
      </c>
      <c r="C60" s="133" t="s">
        <v>438</v>
      </c>
      <c r="D60" s="88"/>
      <c r="E60" s="11">
        <v>1282</v>
      </c>
    </row>
    <row r="61" spans="1:5" ht="14.25">
      <c r="A61" s="88"/>
      <c r="B61" s="91" t="s">
        <v>234</v>
      </c>
      <c r="C61" s="133" t="s">
        <v>439</v>
      </c>
      <c r="D61" s="88"/>
      <c r="E61" s="11">
        <v>3239</v>
      </c>
    </row>
    <row r="62" spans="1:5" ht="14.25">
      <c r="A62" s="88"/>
      <c r="B62" s="91" t="s">
        <v>234</v>
      </c>
      <c r="C62" s="133" t="s">
        <v>440</v>
      </c>
      <c r="D62" s="88"/>
      <c r="E62" s="11">
        <v>5549</v>
      </c>
    </row>
    <row r="63" spans="1:5" ht="14.25">
      <c r="A63" s="88"/>
      <c r="B63" s="91" t="s">
        <v>234</v>
      </c>
      <c r="C63" s="133" t="s">
        <v>441</v>
      </c>
      <c r="D63" s="88"/>
      <c r="E63" s="11">
        <v>7851</v>
      </c>
    </row>
    <row r="64" spans="1:5" ht="25.5">
      <c r="A64" s="88"/>
      <c r="B64" s="91" t="s">
        <v>234</v>
      </c>
      <c r="C64" s="136" t="s">
        <v>442</v>
      </c>
      <c r="D64" s="88"/>
      <c r="E64" s="11">
        <v>2530</v>
      </c>
    </row>
    <row r="65" spans="1:5" ht="25.5">
      <c r="A65" s="88"/>
      <c r="B65" s="91" t="s">
        <v>234</v>
      </c>
      <c r="C65" s="136" t="s">
        <v>443</v>
      </c>
      <c r="D65" s="88"/>
      <c r="E65" s="11">
        <v>11814</v>
      </c>
    </row>
    <row r="66" spans="1:5" ht="14.25">
      <c r="A66" s="88"/>
      <c r="B66" s="90" t="s">
        <v>234</v>
      </c>
      <c r="C66" s="90" t="s">
        <v>267</v>
      </c>
      <c r="D66" s="88"/>
      <c r="E66" s="11">
        <v>6109</v>
      </c>
    </row>
    <row r="67" spans="1:5" ht="14.25">
      <c r="A67" s="88"/>
      <c r="B67" s="90" t="s">
        <v>234</v>
      </c>
      <c r="C67" s="90" t="s">
        <v>456</v>
      </c>
      <c r="D67" s="88"/>
      <c r="E67" s="11">
        <v>4548</v>
      </c>
    </row>
    <row r="68" spans="1:5" ht="14.25">
      <c r="A68" s="88"/>
      <c r="B68" s="91" t="s">
        <v>234</v>
      </c>
      <c r="C68" s="91" t="s">
        <v>268</v>
      </c>
      <c r="D68" s="88"/>
      <c r="E68" s="11">
        <v>2830</v>
      </c>
    </row>
    <row r="69" spans="1:5" ht="14.25">
      <c r="A69" s="88"/>
      <c r="B69" s="91" t="s">
        <v>269</v>
      </c>
      <c r="C69" s="91" t="s">
        <v>270</v>
      </c>
      <c r="D69" s="88"/>
      <c r="E69" s="11">
        <v>15518</v>
      </c>
    </row>
    <row r="70" spans="1:5" ht="14.25">
      <c r="A70" s="88"/>
      <c r="B70" s="90" t="s">
        <v>429</v>
      </c>
      <c r="C70" s="133" t="s">
        <v>455</v>
      </c>
      <c r="D70" s="88"/>
      <c r="E70" s="11">
        <v>656</v>
      </c>
    </row>
    <row r="71" spans="1:5" ht="14.25">
      <c r="A71" s="11"/>
      <c r="B71" s="95"/>
      <c r="C71" s="88" t="s">
        <v>271</v>
      </c>
      <c r="D71" s="86">
        <f>SUM(D15:D69)</f>
        <v>296485</v>
      </c>
      <c r="E71" s="11">
        <f>SUM(E50:E70)</f>
        <v>206579</v>
      </c>
    </row>
    <row r="72" spans="1:5" ht="14.25">
      <c r="A72" s="63"/>
      <c r="B72" s="96"/>
      <c r="C72" s="97"/>
      <c r="D72" s="96"/>
      <c r="E72" s="103"/>
    </row>
    <row r="73" spans="1:4" ht="14.25">
      <c r="A73" s="63"/>
      <c r="B73" s="96"/>
      <c r="C73" s="97"/>
      <c r="D73" s="96"/>
    </row>
    <row r="74" spans="1:4" ht="14.25">
      <c r="A74" s="63"/>
      <c r="B74" s="96"/>
      <c r="C74" s="97"/>
      <c r="D74" s="96"/>
    </row>
    <row r="75" ht="14.25">
      <c r="D75" s="6"/>
    </row>
    <row r="76" ht="14.25">
      <c r="D76" s="6"/>
    </row>
    <row r="77" ht="14.25">
      <c r="D77" s="6"/>
    </row>
    <row r="78" ht="14.25">
      <c r="D78" s="6"/>
    </row>
    <row r="79" ht="14.25">
      <c r="A79" t="s">
        <v>272</v>
      </c>
    </row>
    <row r="80" ht="14.25">
      <c r="A80" t="s">
        <v>275</v>
      </c>
    </row>
  </sheetData>
  <sheetProtection/>
  <mergeCells count="5">
    <mergeCell ref="D11:E12"/>
    <mergeCell ref="C1:E1"/>
    <mergeCell ref="A4:D4"/>
    <mergeCell ref="A6:D6"/>
    <mergeCell ref="A7:D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6" sqref="A6:U6"/>
    </sheetView>
  </sheetViews>
  <sheetFormatPr defaultColWidth="9.140625" defaultRowHeight="15"/>
  <cols>
    <col min="1" max="1" width="32.421875" style="1" customWidth="1"/>
    <col min="2" max="2" width="9.00390625" style="0" hidden="1" customWidth="1"/>
    <col min="3" max="3" width="8.7109375" style="0" hidden="1" customWidth="1"/>
    <col min="4" max="4" width="7.28125" style="0" hidden="1" customWidth="1"/>
    <col min="5" max="5" width="8.421875" style="0" hidden="1" customWidth="1"/>
    <col min="6" max="6" width="9.421875" style="0" customWidth="1"/>
    <col min="7" max="7" width="8.8515625" style="0" customWidth="1"/>
    <col min="8" max="8" width="7.7109375" style="0" customWidth="1"/>
    <col min="11" max="11" width="8.7109375" style="0" customWidth="1"/>
    <col min="12" max="12" width="7.421875" style="0" customWidth="1"/>
    <col min="13" max="13" width="8.421875" style="0" customWidth="1"/>
    <col min="14" max="14" width="7.7109375" style="0" hidden="1" customWidth="1"/>
    <col min="16" max="16" width="8.57421875" style="0" customWidth="1"/>
    <col min="17" max="17" width="7.421875" style="0" customWidth="1"/>
    <col min="18" max="18" width="8.140625" style="0" customWidth="1"/>
    <col min="19" max="19" width="7.140625" style="0" hidden="1" customWidth="1"/>
    <col min="20" max="20" width="7.421875" style="0" customWidth="1"/>
    <col min="21" max="21" width="7.140625" style="0" customWidth="1"/>
  </cols>
  <sheetData>
    <row r="1" spans="1:21" s="2" customFormat="1" ht="12.75">
      <c r="A1" s="1"/>
      <c r="P1" s="3" t="s">
        <v>0</v>
      </c>
      <c r="R1" s="4"/>
      <c r="U1" s="4"/>
    </row>
    <row r="2" spans="1:21" s="2" customFormat="1" ht="12.75">
      <c r="A2" s="1"/>
      <c r="Q2" s="3"/>
      <c r="R2" s="4"/>
      <c r="U2" s="4"/>
    </row>
    <row r="3" spans="1:21" s="2" customFormat="1" ht="12.75">
      <c r="A3" s="1"/>
      <c r="Q3" s="3"/>
      <c r="R3" s="4"/>
      <c r="U3" s="4"/>
    </row>
    <row r="4" spans="1:21" ht="14.25">
      <c r="A4" s="47"/>
      <c r="Q4" s="5"/>
      <c r="R4" s="6"/>
      <c r="U4" s="6"/>
    </row>
    <row r="5" spans="17:21" ht="14.25">
      <c r="Q5" s="5"/>
      <c r="R5" s="6"/>
      <c r="U5" s="6"/>
    </row>
    <row r="6" spans="1:21" s="7" customFormat="1" ht="15">
      <c r="A6" s="251" t="s">
        <v>1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</row>
    <row r="7" spans="1:21" s="7" customFormat="1" ht="15">
      <c r="A7" s="251" t="s">
        <v>388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</row>
    <row r="9" spans="1:22" ht="15" customHeight="1">
      <c r="A9" s="8" t="s">
        <v>2</v>
      </c>
      <c r="B9" s="270" t="s">
        <v>390</v>
      </c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3"/>
      <c r="O9" s="252" t="s">
        <v>391</v>
      </c>
      <c r="P9" s="252"/>
      <c r="Q9" s="252"/>
      <c r="R9" s="252"/>
      <c r="S9" s="9" t="s">
        <v>3</v>
      </c>
      <c r="T9" s="9" t="s">
        <v>3</v>
      </c>
      <c r="U9" s="9" t="s">
        <v>3</v>
      </c>
      <c r="V9" s="9" t="s">
        <v>4</v>
      </c>
    </row>
    <row r="10" spans="1:22" ht="18" customHeight="1">
      <c r="A10" s="10" t="s">
        <v>5</v>
      </c>
      <c r="B10" s="270" t="s">
        <v>6</v>
      </c>
      <c r="C10" s="260"/>
      <c r="D10" s="260"/>
      <c r="E10" s="271"/>
      <c r="F10" s="270" t="s">
        <v>7</v>
      </c>
      <c r="G10" s="260"/>
      <c r="H10" s="260"/>
      <c r="I10" s="271"/>
      <c r="J10" s="278" t="s">
        <v>8</v>
      </c>
      <c r="K10" s="279"/>
      <c r="L10" s="279"/>
      <c r="M10" s="280"/>
      <c r="N10" s="145" t="s">
        <v>9</v>
      </c>
      <c r="O10" s="44"/>
      <c r="P10" s="44"/>
      <c r="Q10" s="44"/>
      <c r="R10" s="44"/>
      <c r="S10" s="12"/>
      <c r="T10" s="12"/>
      <c r="U10" s="12"/>
      <c r="V10" s="13" t="s">
        <v>10</v>
      </c>
    </row>
    <row r="11" spans="1:22" ht="17.25" customHeight="1">
      <c r="A11" s="10"/>
      <c r="B11" s="166" t="s">
        <v>11</v>
      </c>
      <c r="C11" s="193" t="s">
        <v>12</v>
      </c>
      <c r="D11" s="166" t="s">
        <v>13</v>
      </c>
      <c r="E11" s="194" t="s">
        <v>14</v>
      </c>
      <c r="F11" s="195" t="s">
        <v>11</v>
      </c>
      <c r="G11" s="194" t="s">
        <v>12</v>
      </c>
      <c r="H11" s="196" t="s">
        <v>13</v>
      </c>
      <c r="I11" s="193" t="s">
        <v>14</v>
      </c>
      <c r="J11" s="197" t="s">
        <v>11</v>
      </c>
      <c r="K11" s="193" t="s">
        <v>12</v>
      </c>
      <c r="L11" s="166" t="s">
        <v>13</v>
      </c>
      <c r="M11" s="194" t="s">
        <v>14</v>
      </c>
      <c r="N11" s="99" t="s">
        <v>15</v>
      </c>
      <c r="O11" s="195" t="s">
        <v>11</v>
      </c>
      <c r="P11" s="193" t="s">
        <v>12</v>
      </c>
      <c r="Q11" s="166" t="s">
        <v>13</v>
      </c>
      <c r="R11" s="194" t="s">
        <v>14</v>
      </c>
      <c r="S11" s="16" t="s">
        <v>16</v>
      </c>
      <c r="T11" s="15" t="s">
        <v>17</v>
      </c>
      <c r="U11" s="15" t="s">
        <v>18</v>
      </c>
      <c r="V11" s="15" t="s">
        <v>19</v>
      </c>
    </row>
    <row r="12" spans="1:22" s="20" customFormat="1" ht="14.25">
      <c r="A12" s="17">
        <v>1</v>
      </c>
      <c r="B12" s="160">
        <v>2</v>
      </c>
      <c r="C12" s="160">
        <v>3</v>
      </c>
      <c r="D12" s="160">
        <v>4</v>
      </c>
      <c r="E12" s="160">
        <v>5</v>
      </c>
      <c r="F12" s="160">
        <v>2</v>
      </c>
      <c r="G12" s="160">
        <v>3</v>
      </c>
      <c r="H12" s="163">
        <v>4</v>
      </c>
      <c r="I12" s="198">
        <v>5</v>
      </c>
      <c r="J12" s="163">
        <v>6</v>
      </c>
      <c r="K12" s="163">
        <v>7</v>
      </c>
      <c r="L12" s="163">
        <v>8</v>
      </c>
      <c r="M12" s="163">
        <v>9</v>
      </c>
      <c r="N12" s="160">
        <v>14</v>
      </c>
      <c r="O12" s="199">
        <v>10</v>
      </c>
      <c r="P12" s="163">
        <v>11</v>
      </c>
      <c r="Q12" s="163">
        <v>12</v>
      </c>
      <c r="R12" s="163">
        <v>13</v>
      </c>
      <c r="S12" s="19">
        <v>14</v>
      </c>
      <c r="T12" s="19">
        <v>14</v>
      </c>
      <c r="U12" s="19">
        <v>15</v>
      </c>
      <c r="V12" s="19">
        <v>10</v>
      </c>
    </row>
    <row r="13" spans="1:22" s="23" customFormat="1" ht="30" customHeight="1">
      <c r="A13" s="21" t="s">
        <v>20</v>
      </c>
      <c r="B13" s="166">
        <f>C13+D13+E13</f>
        <v>0</v>
      </c>
      <c r="C13" s="166"/>
      <c r="D13" s="166"/>
      <c r="E13" s="166"/>
      <c r="F13" s="166">
        <f>G13+H13+I13</f>
        <v>4609477</v>
      </c>
      <c r="G13" s="166">
        <v>1665156</v>
      </c>
      <c r="H13" s="166"/>
      <c r="I13" s="166">
        <v>2944321</v>
      </c>
      <c r="J13" s="166">
        <f>K13+L13+M13</f>
        <v>4204579</v>
      </c>
      <c r="K13" s="166">
        <v>1521552</v>
      </c>
      <c r="L13" s="166"/>
      <c r="M13" s="166">
        <v>2683027</v>
      </c>
      <c r="N13" s="166"/>
      <c r="O13" s="166">
        <f>P13+Q13+R13</f>
        <v>4546873</v>
      </c>
      <c r="P13" s="166">
        <v>1625293</v>
      </c>
      <c r="Q13" s="166"/>
      <c r="R13" s="200">
        <v>2921580</v>
      </c>
      <c r="S13" s="22" t="e">
        <f>O13/B13*100</f>
        <v>#DIV/0!</v>
      </c>
      <c r="T13" s="22">
        <f>O13/F13*100</f>
        <v>98.6418415798582</v>
      </c>
      <c r="U13" s="22">
        <f>O13/J13*100</f>
        <v>108.14098153465544</v>
      </c>
      <c r="V13" s="22">
        <f>J13/F13*100</f>
        <v>91.2159665836276</v>
      </c>
    </row>
    <row r="14" spans="1:22" ht="14.25" hidden="1">
      <c r="A14" s="24" t="s">
        <v>21</v>
      </c>
      <c r="B14" s="166">
        <f>C14+D14+E14</f>
        <v>0</v>
      </c>
      <c r="C14" s="44"/>
      <c r="D14" s="44"/>
      <c r="E14" s="201"/>
      <c r="F14" s="166">
        <f aca="true" t="shared" si="0" ref="F14:F71">G14+H14+I14</f>
        <v>0</v>
      </c>
      <c r="G14" s="44"/>
      <c r="H14" s="44"/>
      <c r="I14" s="201"/>
      <c r="J14" s="166">
        <f aca="true" t="shared" si="1" ref="J14:J71">K14+L14+M14</f>
        <v>0</v>
      </c>
      <c r="K14" s="44"/>
      <c r="L14" s="44"/>
      <c r="M14" s="201"/>
      <c r="N14" s="44"/>
      <c r="O14" s="166">
        <f aca="true" t="shared" si="2" ref="O14:O71">P14+Q14+R14</f>
        <v>0</v>
      </c>
      <c r="P14" s="44"/>
      <c r="Q14" s="44"/>
      <c r="R14" s="201"/>
      <c r="S14" s="22" t="e">
        <f>O14/B14*100</f>
        <v>#DIV/0!</v>
      </c>
      <c r="T14" s="22" t="e">
        <f>O14/F14*100</f>
        <v>#DIV/0!</v>
      </c>
      <c r="U14" s="22" t="e">
        <f>O14/J14*100</f>
        <v>#DIV/0!</v>
      </c>
      <c r="V14" s="11"/>
    </row>
    <row r="15" spans="1:22" ht="14.25" hidden="1">
      <c r="A15" s="24" t="s">
        <v>22</v>
      </c>
      <c r="B15" s="166">
        <f>C15+D15+E15</f>
        <v>0</v>
      </c>
      <c r="C15" s="44"/>
      <c r="D15" s="44"/>
      <c r="E15" s="201"/>
      <c r="F15" s="166">
        <f t="shared" si="0"/>
        <v>0</v>
      </c>
      <c r="G15" s="44"/>
      <c r="H15" s="44"/>
      <c r="I15" s="201"/>
      <c r="J15" s="166">
        <f t="shared" si="1"/>
        <v>0</v>
      </c>
      <c r="K15" s="44"/>
      <c r="L15" s="44"/>
      <c r="M15" s="201"/>
      <c r="N15" s="44"/>
      <c r="O15" s="166">
        <f t="shared" si="2"/>
        <v>0</v>
      </c>
      <c r="P15" s="44"/>
      <c r="Q15" s="44"/>
      <c r="R15" s="201"/>
      <c r="S15" s="22" t="e">
        <f>O15/B15*100</f>
        <v>#DIV/0!</v>
      </c>
      <c r="T15" s="22" t="e">
        <f>O15/F15*100</f>
        <v>#DIV/0!</v>
      </c>
      <c r="U15" s="22" t="e">
        <f>O15/J15*100</f>
        <v>#DIV/0!</v>
      </c>
      <c r="V15" s="11"/>
    </row>
    <row r="16" spans="1:22" ht="14.25" hidden="1">
      <c r="A16" s="24" t="s">
        <v>23</v>
      </c>
      <c r="B16" s="166">
        <f>C16+D16+E16</f>
        <v>0</v>
      </c>
      <c r="C16" s="44"/>
      <c r="D16" s="44"/>
      <c r="E16" s="201"/>
      <c r="F16" s="166">
        <f>G16+H16+I16</f>
        <v>0</v>
      </c>
      <c r="G16" s="44"/>
      <c r="H16" s="44"/>
      <c r="I16" s="201"/>
      <c r="J16" s="166">
        <f>K16+L16+M16</f>
        <v>0</v>
      </c>
      <c r="K16" s="44"/>
      <c r="L16" s="44"/>
      <c r="M16" s="201"/>
      <c r="N16" s="44"/>
      <c r="O16" s="25">
        <v>0</v>
      </c>
      <c r="P16" s="36"/>
      <c r="Q16" s="36"/>
      <c r="R16" s="36"/>
      <c r="S16" s="22">
        <v>0</v>
      </c>
      <c r="T16" s="22">
        <v>0</v>
      </c>
      <c r="U16" s="22">
        <v>0</v>
      </c>
      <c r="V16" s="11"/>
    </row>
    <row r="17" spans="1:22" ht="14.25" hidden="1">
      <c r="A17" s="24" t="s">
        <v>24</v>
      </c>
      <c r="B17" s="166">
        <f>C17+D17+E17</f>
        <v>0</v>
      </c>
      <c r="C17" s="44"/>
      <c r="D17" s="44"/>
      <c r="E17" s="201"/>
      <c r="F17" s="166">
        <f>G17+H17+I17</f>
        <v>0</v>
      </c>
      <c r="G17" s="44"/>
      <c r="H17" s="44"/>
      <c r="I17" s="201"/>
      <c r="J17" s="166">
        <f>K17+L17+M17</f>
        <v>0</v>
      </c>
      <c r="K17" s="44"/>
      <c r="L17" s="44"/>
      <c r="M17" s="201"/>
      <c r="N17" s="44"/>
      <c r="O17" s="166">
        <f>P17+Q17+R17</f>
        <v>0</v>
      </c>
      <c r="P17" s="44"/>
      <c r="Q17" s="44"/>
      <c r="R17" s="201"/>
      <c r="S17" s="22" t="e">
        <f aca="true" t="shared" si="3" ref="S17:S71">O17/B17*100</f>
        <v>#DIV/0!</v>
      </c>
      <c r="T17" s="22" t="e">
        <f aca="true" t="shared" si="4" ref="T17:T71">O17/F17*100</f>
        <v>#DIV/0!</v>
      </c>
      <c r="U17" s="22">
        <v>0</v>
      </c>
      <c r="V17" s="11"/>
    </row>
    <row r="18" spans="1:22" s="23" customFormat="1" ht="15" customHeight="1">
      <c r="A18" s="21" t="s">
        <v>412</v>
      </c>
      <c r="B18" s="166">
        <f aca="true" t="shared" si="5" ref="B18:B71">C18+D18+E18</f>
        <v>0</v>
      </c>
      <c r="C18" s="166"/>
      <c r="D18" s="166"/>
      <c r="E18" s="166"/>
      <c r="F18" s="166">
        <v>1075667</v>
      </c>
      <c r="G18" s="166">
        <v>1075667</v>
      </c>
      <c r="H18" s="166"/>
      <c r="I18" s="166"/>
      <c r="J18" s="166">
        <f>M18+L18+K18</f>
        <v>1048700</v>
      </c>
      <c r="K18" s="166">
        <v>1048700</v>
      </c>
      <c r="L18" s="166"/>
      <c r="M18" s="166"/>
      <c r="N18" s="166"/>
      <c r="O18" s="166">
        <f>P18+Q18+R18</f>
        <v>1090396</v>
      </c>
      <c r="P18" s="166">
        <v>1090396</v>
      </c>
      <c r="Q18" s="166"/>
      <c r="R18" s="166"/>
      <c r="S18" s="22" t="e">
        <f t="shared" si="3"/>
        <v>#DIV/0!</v>
      </c>
      <c r="T18" s="22">
        <f t="shared" si="4"/>
        <v>101.36928993824297</v>
      </c>
      <c r="U18" s="22">
        <f aca="true" t="shared" si="6" ref="U18:U70">O18/J18*100</f>
        <v>103.97597024887956</v>
      </c>
      <c r="V18" s="22">
        <f aca="true" t="shared" si="7" ref="V18:V72">J18/F18*100</f>
        <v>97.49299736814461</v>
      </c>
    </row>
    <row r="19" spans="1:22" ht="14.25" hidden="1">
      <c r="A19" s="24" t="s">
        <v>21</v>
      </c>
      <c r="B19" s="166">
        <f t="shared" si="5"/>
        <v>0</v>
      </c>
      <c r="C19" s="44"/>
      <c r="D19" s="44"/>
      <c r="E19" s="44"/>
      <c r="F19" s="166">
        <f t="shared" si="0"/>
        <v>0</v>
      </c>
      <c r="G19" s="44"/>
      <c r="H19" s="44"/>
      <c r="I19" s="44"/>
      <c r="J19" s="166">
        <f t="shared" si="1"/>
        <v>0</v>
      </c>
      <c r="K19" s="44"/>
      <c r="L19" s="44"/>
      <c r="M19" s="44"/>
      <c r="N19" s="44"/>
      <c r="O19" s="166">
        <f t="shared" si="2"/>
        <v>0</v>
      </c>
      <c r="P19" s="44"/>
      <c r="Q19" s="44"/>
      <c r="R19" s="44"/>
      <c r="S19" s="22" t="e">
        <f t="shared" si="3"/>
        <v>#DIV/0!</v>
      </c>
      <c r="T19" s="22" t="e">
        <f t="shared" si="4"/>
        <v>#DIV/0!</v>
      </c>
      <c r="U19" s="22" t="e">
        <f t="shared" si="6"/>
        <v>#DIV/0!</v>
      </c>
      <c r="V19" s="22" t="e">
        <f t="shared" si="7"/>
        <v>#DIV/0!</v>
      </c>
    </row>
    <row r="20" spans="1:22" ht="14.25" hidden="1">
      <c r="A20" s="24" t="s">
        <v>22</v>
      </c>
      <c r="B20" s="166">
        <f t="shared" si="5"/>
        <v>0</v>
      </c>
      <c r="C20" s="44"/>
      <c r="D20" s="44"/>
      <c r="E20" s="44"/>
      <c r="F20" s="166">
        <f t="shared" si="0"/>
        <v>0</v>
      </c>
      <c r="G20" s="44"/>
      <c r="H20" s="44"/>
      <c r="I20" s="44"/>
      <c r="J20" s="166">
        <f t="shared" si="1"/>
        <v>0</v>
      </c>
      <c r="K20" s="44"/>
      <c r="L20" s="44"/>
      <c r="M20" s="44"/>
      <c r="N20" s="44"/>
      <c r="O20" s="166">
        <f t="shared" si="2"/>
        <v>0</v>
      </c>
      <c r="P20" s="44"/>
      <c r="Q20" s="44"/>
      <c r="R20" s="44"/>
      <c r="S20" s="22" t="e">
        <f t="shared" si="3"/>
        <v>#DIV/0!</v>
      </c>
      <c r="T20" s="22" t="e">
        <f t="shared" si="4"/>
        <v>#DIV/0!</v>
      </c>
      <c r="U20" s="22" t="e">
        <f t="shared" si="6"/>
        <v>#DIV/0!</v>
      </c>
      <c r="V20" s="22" t="e">
        <f t="shared" si="7"/>
        <v>#DIV/0!</v>
      </c>
    </row>
    <row r="21" spans="1:22" ht="14.25" hidden="1">
      <c r="A21" s="24" t="s">
        <v>23</v>
      </c>
      <c r="B21" s="166">
        <f t="shared" si="5"/>
        <v>0</v>
      </c>
      <c r="C21" s="44"/>
      <c r="D21" s="44"/>
      <c r="E21" s="44"/>
      <c r="F21" s="166">
        <f t="shared" si="0"/>
        <v>0</v>
      </c>
      <c r="G21" s="44"/>
      <c r="H21" s="44"/>
      <c r="I21" s="44"/>
      <c r="J21" s="166">
        <f t="shared" si="1"/>
        <v>0</v>
      </c>
      <c r="K21" s="44"/>
      <c r="L21" s="44"/>
      <c r="M21" s="44"/>
      <c r="N21" s="44"/>
      <c r="O21" s="166">
        <f t="shared" si="2"/>
        <v>0</v>
      </c>
      <c r="P21" s="44"/>
      <c r="Q21" s="44"/>
      <c r="R21" s="44"/>
      <c r="S21" s="22" t="e">
        <f t="shared" si="3"/>
        <v>#DIV/0!</v>
      </c>
      <c r="T21" s="22" t="e">
        <f t="shared" si="4"/>
        <v>#DIV/0!</v>
      </c>
      <c r="U21" s="22" t="e">
        <f t="shared" si="6"/>
        <v>#DIV/0!</v>
      </c>
      <c r="V21" s="22" t="e">
        <f t="shared" si="7"/>
        <v>#DIV/0!</v>
      </c>
    </row>
    <row r="22" spans="1:22" ht="14.25" hidden="1">
      <c r="A22" s="24" t="s">
        <v>24</v>
      </c>
      <c r="B22" s="166">
        <f t="shared" si="5"/>
        <v>0</v>
      </c>
      <c r="C22" s="44"/>
      <c r="D22" s="44"/>
      <c r="E22" s="44"/>
      <c r="F22" s="166">
        <f t="shared" si="0"/>
        <v>0</v>
      </c>
      <c r="G22" s="44"/>
      <c r="H22" s="44"/>
      <c r="I22" s="44"/>
      <c r="J22" s="166">
        <f t="shared" si="1"/>
        <v>0</v>
      </c>
      <c r="K22" s="44"/>
      <c r="L22" s="44"/>
      <c r="M22" s="44"/>
      <c r="N22" s="44"/>
      <c r="O22" s="166">
        <f t="shared" si="2"/>
        <v>0</v>
      </c>
      <c r="P22" s="44"/>
      <c r="Q22" s="44"/>
      <c r="R22" s="44"/>
      <c r="S22" s="22" t="e">
        <f t="shared" si="3"/>
        <v>#DIV/0!</v>
      </c>
      <c r="T22" s="22" t="e">
        <f t="shared" si="4"/>
        <v>#DIV/0!</v>
      </c>
      <c r="U22" s="22">
        <v>0</v>
      </c>
      <c r="V22" s="22" t="e">
        <f t="shared" si="7"/>
        <v>#DIV/0!</v>
      </c>
    </row>
    <row r="23" spans="1:22" ht="14.25" hidden="1">
      <c r="A23" s="24" t="s">
        <v>21</v>
      </c>
      <c r="B23" s="166">
        <f t="shared" si="5"/>
        <v>0</v>
      </c>
      <c r="C23" s="44"/>
      <c r="D23" s="44"/>
      <c r="E23" s="44"/>
      <c r="F23" s="166">
        <f t="shared" si="0"/>
        <v>0</v>
      </c>
      <c r="G23" s="44"/>
      <c r="H23" s="44"/>
      <c r="I23" s="44"/>
      <c r="J23" s="166">
        <f t="shared" si="1"/>
        <v>0</v>
      </c>
      <c r="K23" s="44"/>
      <c r="L23" s="44"/>
      <c r="M23" s="44"/>
      <c r="N23" s="44"/>
      <c r="O23" s="166">
        <f t="shared" si="2"/>
        <v>0</v>
      </c>
      <c r="P23" s="44"/>
      <c r="Q23" s="44"/>
      <c r="R23" s="44"/>
      <c r="S23" s="22" t="e">
        <f t="shared" si="3"/>
        <v>#DIV/0!</v>
      </c>
      <c r="T23" s="22" t="e">
        <f t="shared" si="4"/>
        <v>#DIV/0!</v>
      </c>
      <c r="U23" s="22" t="e">
        <f t="shared" si="6"/>
        <v>#DIV/0!</v>
      </c>
      <c r="V23" s="22" t="e">
        <f t="shared" si="7"/>
        <v>#DIV/0!</v>
      </c>
    </row>
    <row r="24" spans="1:22" ht="14.25" hidden="1">
      <c r="A24" s="24" t="s">
        <v>22</v>
      </c>
      <c r="B24" s="166">
        <f t="shared" si="5"/>
        <v>0</v>
      </c>
      <c r="C24" s="44"/>
      <c r="D24" s="44"/>
      <c r="E24" s="44"/>
      <c r="F24" s="166">
        <f t="shared" si="0"/>
        <v>0</v>
      </c>
      <c r="G24" s="44"/>
      <c r="H24" s="44"/>
      <c r="I24" s="44"/>
      <c r="J24" s="166">
        <f t="shared" si="1"/>
        <v>0</v>
      </c>
      <c r="K24" s="44"/>
      <c r="L24" s="44"/>
      <c r="M24" s="44"/>
      <c r="N24" s="44"/>
      <c r="O24" s="166">
        <f t="shared" si="2"/>
        <v>0</v>
      </c>
      <c r="P24" s="44"/>
      <c r="Q24" s="44"/>
      <c r="R24" s="44"/>
      <c r="S24" s="22" t="e">
        <f t="shared" si="3"/>
        <v>#DIV/0!</v>
      </c>
      <c r="T24" s="22" t="e">
        <f t="shared" si="4"/>
        <v>#DIV/0!</v>
      </c>
      <c r="U24" s="22" t="e">
        <f t="shared" si="6"/>
        <v>#DIV/0!</v>
      </c>
      <c r="V24" s="22" t="e">
        <f t="shared" si="7"/>
        <v>#DIV/0!</v>
      </c>
    </row>
    <row r="25" spans="1:22" s="23" customFormat="1" ht="12.75" hidden="1">
      <c r="A25" s="21" t="s">
        <v>25</v>
      </c>
      <c r="B25" s="166">
        <f t="shared" si="5"/>
        <v>0</v>
      </c>
      <c r="C25" s="166"/>
      <c r="D25" s="166"/>
      <c r="E25" s="166"/>
      <c r="F25" s="166">
        <f t="shared" si="0"/>
        <v>0</v>
      </c>
      <c r="G25" s="166"/>
      <c r="H25" s="166"/>
      <c r="I25" s="166"/>
      <c r="J25" s="166">
        <f t="shared" si="1"/>
        <v>0</v>
      </c>
      <c r="K25" s="166"/>
      <c r="L25" s="166"/>
      <c r="M25" s="166"/>
      <c r="N25" s="166"/>
      <c r="O25" s="166">
        <f t="shared" si="2"/>
        <v>0</v>
      </c>
      <c r="P25" s="166"/>
      <c r="Q25" s="166"/>
      <c r="R25" s="166"/>
      <c r="S25" s="22" t="e">
        <f t="shared" si="3"/>
        <v>#DIV/0!</v>
      </c>
      <c r="T25" s="22" t="e">
        <f t="shared" si="4"/>
        <v>#DIV/0!</v>
      </c>
      <c r="U25" s="22" t="e">
        <f t="shared" si="6"/>
        <v>#DIV/0!</v>
      </c>
      <c r="V25" s="22" t="e">
        <f t="shared" si="7"/>
        <v>#DIV/0!</v>
      </c>
    </row>
    <row r="26" spans="1:22" ht="14.25" hidden="1">
      <c r="A26" s="24" t="s">
        <v>21</v>
      </c>
      <c r="B26" s="166">
        <f t="shared" si="5"/>
        <v>0</v>
      </c>
      <c r="C26" s="44"/>
      <c r="D26" s="44"/>
      <c r="E26" s="44"/>
      <c r="F26" s="166">
        <f t="shared" si="0"/>
        <v>0</v>
      </c>
      <c r="G26" s="44"/>
      <c r="H26" s="44"/>
      <c r="I26" s="44"/>
      <c r="J26" s="166">
        <f t="shared" si="1"/>
        <v>0</v>
      </c>
      <c r="K26" s="44"/>
      <c r="L26" s="44"/>
      <c r="M26" s="44"/>
      <c r="N26" s="44"/>
      <c r="O26" s="166">
        <f t="shared" si="2"/>
        <v>0</v>
      </c>
      <c r="P26" s="44"/>
      <c r="Q26" s="44"/>
      <c r="R26" s="44"/>
      <c r="S26" s="22" t="e">
        <f t="shared" si="3"/>
        <v>#DIV/0!</v>
      </c>
      <c r="T26" s="22" t="e">
        <f t="shared" si="4"/>
        <v>#DIV/0!</v>
      </c>
      <c r="U26" s="22" t="e">
        <f t="shared" si="6"/>
        <v>#DIV/0!</v>
      </c>
      <c r="V26" s="22" t="e">
        <f t="shared" si="7"/>
        <v>#DIV/0!</v>
      </c>
    </row>
    <row r="27" spans="1:22" ht="14.25" hidden="1">
      <c r="A27" s="24" t="s">
        <v>22</v>
      </c>
      <c r="B27" s="166">
        <f t="shared" si="5"/>
        <v>0</v>
      </c>
      <c r="C27" s="44"/>
      <c r="D27" s="44"/>
      <c r="E27" s="44"/>
      <c r="F27" s="166">
        <f t="shared" si="0"/>
        <v>0</v>
      </c>
      <c r="G27" s="44"/>
      <c r="H27" s="44"/>
      <c r="I27" s="44"/>
      <c r="J27" s="166">
        <f t="shared" si="1"/>
        <v>0</v>
      </c>
      <c r="K27" s="44"/>
      <c r="L27" s="44"/>
      <c r="M27" s="44"/>
      <c r="N27" s="44"/>
      <c r="O27" s="166">
        <f t="shared" si="2"/>
        <v>0</v>
      </c>
      <c r="P27" s="44"/>
      <c r="Q27" s="44"/>
      <c r="R27" s="44"/>
      <c r="S27" s="22" t="e">
        <f t="shared" si="3"/>
        <v>#DIV/0!</v>
      </c>
      <c r="T27" s="22" t="e">
        <f t="shared" si="4"/>
        <v>#DIV/0!</v>
      </c>
      <c r="U27" s="22" t="e">
        <f t="shared" si="6"/>
        <v>#DIV/0!</v>
      </c>
      <c r="V27" s="22" t="e">
        <f t="shared" si="7"/>
        <v>#DIV/0!</v>
      </c>
    </row>
    <row r="28" spans="1:22" ht="14.25" hidden="1">
      <c r="A28" s="24" t="s">
        <v>23</v>
      </c>
      <c r="B28" s="166">
        <f t="shared" si="5"/>
        <v>0</v>
      </c>
      <c r="C28" s="44"/>
      <c r="D28" s="44"/>
      <c r="E28" s="44"/>
      <c r="F28" s="166">
        <f t="shared" si="0"/>
        <v>0</v>
      </c>
      <c r="G28" s="44"/>
      <c r="H28" s="44"/>
      <c r="I28" s="44"/>
      <c r="J28" s="166">
        <f t="shared" si="1"/>
        <v>0</v>
      </c>
      <c r="K28" s="44"/>
      <c r="L28" s="44"/>
      <c r="M28" s="44"/>
      <c r="N28" s="44"/>
      <c r="O28" s="166">
        <f t="shared" si="2"/>
        <v>0</v>
      </c>
      <c r="P28" s="44"/>
      <c r="Q28" s="44"/>
      <c r="R28" s="44"/>
      <c r="S28" s="22" t="e">
        <f t="shared" si="3"/>
        <v>#DIV/0!</v>
      </c>
      <c r="T28" s="22" t="e">
        <f t="shared" si="4"/>
        <v>#DIV/0!</v>
      </c>
      <c r="U28" s="22" t="e">
        <f t="shared" si="6"/>
        <v>#DIV/0!</v>
      </c>
      <c r="V28" s="22" t="e">
        <f t="shared" si="7"/>
        <v>#DIV/0!</v>
      </c>
    </row>
    <row r="29" spans="1:22" ht="14.25" hidden="1">
      <c r="A29" s="24" t="s">
        <v>24</v>
      </c>
      <c r="B29" s="166">
        <f t="shared" si="5"/>
        <v>0</v>
      </c>
      <c r="C29" s="44"/>
      <c r="D29" s="44"/>
      <c r="E29" s="44"/>
      <c r="F29" s="166">
        <f t="shared" si="0"/>
        <v>0</v>
      </c>
      <c r="G29" s="44"/>
      <c r="H29" s="44"/>
      <c r="I29" s="44"/>
      <c r="J29" s="166">
        <f t="shared" si="1"/>
        <v>0</v>
      </c>
      <c r="K29" s="44"/>
      <c r="L29" s="44"/>
      <c r="M29" s="44"/>
      <c r="N29" s="44"/>
      <c r="O29" s="166">
        <f t="shared" si="2"/>
        <v>0</v>
      </c>
      <c r="P29" s="44"/>
      <c r="Q29" s="44"/>
      <c r="R29" s="44"/>
      <c r="S29" s="22" t="e">
        <f t="shared" si="3"/>
        <v>#DIV/0!</v>
      </c>
      <c r="T29" s="22" t="e">
        <f t="shared" si="4"/>
        <v>#DIV/0!</v>
      </c>
      <c r="U29" s="22">
        <v>0</v>
      </c>
      <c r="V29" s="22" t="e">
        <f t="shared" si="7"/>
        <v>#DIV/0!</v>
      </c>
    </row>
    <row r="30" spans="1:22" s="23" customFormat="1" ht="15" customHeight="1">
      <c r="A30" s="21" t="s">
        <v>408</v>
      </c>
      <c r="B30" s="166">
        <f t="shared" si="5"/>
        <v>0</v>
      </c>
      <c r="C30" s="166"/>
      <c r="D30" s="166"/>
      <c r="E30" s="166"/>
      <c r="F30" s="166">
        <v>225625</v>
      </c>
      <c r="G30" s="166">
        <v>220458</v>
      </c>
      <c r="H30" s="166">
        <v>5167</v>
      </c>
      <c r="I30" s="166"/>
      <c r="J30" s="166">
        <f>M30+L30+K30</f>
        <v>217387</v>
      </c>
      <c r="K30" s="166">
        <v>212220</v>
      </c>
      <c r="L30" s="166">
        <v>5167</v>
      </c>
      <c r="M30" s="166"/>
      <c r="N30" s="166"/>
      <c r="O30" s="166">
        <f>R30+Q30+P30</f>
        <v>204390</v>
      </c>
      <c r="P30" s="166">
        <v>191410</v>
      </c>
      <c r="Q30" s="166">
        <v>12980</v>
      </c>
      <c r="R30" s="166"/>
      <c r="S30" s="22" t="e">
        <f t="shared" si="3"/>
        <v>#DIV/0!</v>
      </c>
      <c r="T30" s="22">
        <f t="shared" si="4"/>
        <v>90.58836565096952</v>
      </c>
      <c r="U30" s="22">
        <f t="shared" si="6"/>
        <v>94.02126162098008</v>
      </c>
      <c r="V30" s="22">
        <f t="shared" si="7"/>
        <v>96.34880886426593</v>
      </c>
    </row>
    <row r="31" spans="1:22" s="23" customFormat="1" ht="12.75" hidden="1">
      <c r="A31" s="24" t="s">
        <v>21</v>
      </c>
      <c r="B31" s="166">
        <f t="shared" si="5"/>
        <v>0</v>
      </c>
      <c r="C31" s="166"/>
      <c r="D31" s="166"/>
      <c r="E31" s="166"/>
      <c r="F31" s="166">
        <f>I31+H31+G31</f>
        <v>0</v>
      </c>
      <c r="G31" s="59"/>
      <c r="H31" s="59"/>
      <c r="I31" s="59"/>
      <c r="J31" s="166">
        <f>M31+L31+K31</f>
        <v>0</v>
      </c>
      <c r="K31" s="59"/>
      <c r="L31" s="59"/>
      <c r="M31" s="59"/>
      <c r="N31" s="166"/>
      <c r="O31" s="166">
        <f>R31+Q31+P31</f>
        <v>0</v>
      </c>
      <c r="P31" s="59"/>
      <c r="Q31" s="59"/>
      <c r="R31" s="59"/>
      <c r="S31" s="22" t="e">
        <f t="shared" si="3"/>
        <v>#DIV/0!</v>
      </c>
      <c r="T31" s="22" t="e">
        <f t="shared" si="4"/>
        <v>#DIV/0!</v>
      </c>
      <c r="U31" s="22" t="e">
        <f t="shared" si="6"/>
        <v>#DIV/0!</v>
      </c>
      <c r="V31" s="22" t="e">
        <f t="shared" si="7"/>
        <v>#DIV/0!</v>
      </c>
    </row>
    <row r="32" spans="1:22" s="23" customFormat="1" ht="12.75" hidden="1">
      <c r="A32" s="24" t="s">
        <v>22</v>
      </c>
      <c r="B32" s="166">
        <f t="shared" si="5"/>
        <v>0</v>
      </c>
      <c r="C32" s="166"/>
      <c r="D32" s="166"/>
      <c r="E32" s="166"/>
      <c r="F32" s="166">
        <f>I32+H32+G32</f>
        <v>0</v>
      </c>
      <c r="G32" s="59"/>
      <c r="H32" s="59"/>
      <c r="I32" s="59"/>
      <c r="J32" s="166">
        <f>M32+L32+K32</f>
        <v>0</v>
      </c>
      <c r="K32" s="59"/>
      <c r="L32" s="59"/>
      <c r="M32" s="59"/>
      <c r="N32" s="166"/>
      <c r="O32" s="166">
        <f>R32+Q32+P32</f>
        <v>0</v>
      </c>
      <c r="P32" s="59"/>
      <c r="Q32" s="59"/>
      <c r="R32" s="59"/>
      <c r="S32" s="22" t="e">
        <f t="shared" si="3"/>
        <v>#DIV/0!</v>
      </c>
      <c r="T32" s="22" t="e">
        <f t="shared" si="4"/>
        <v>#DIV/0!</v>
      </c>
      <c r="U32" s="22" t="e">
        <f t="shared" si="6"/>
        <v>#DIV/0!</v>
      </c>
      <c r="V32" s="22" t="e">
        <f t="shared" si="7"/>
        <v>#DIV/0!</v>
      </c>
    </row>
    <row r="33" spans="1:22" s="23" customFormat="1" ht="12.75" hidden="1">
      <c r="A33" s="24" t="s">
        <v>23</v>
      </c>
      <c r="B33" s="166">
        <f t="shared" si="5"/>
        <v>0</v>
      </c>
      <c r="C33" s="59"/>
      <c r="D33" s="166"/>
      <c r="E33" s="166"/>
      <c r="F33" s="166">
        <f>G33+H33+I33</f>
        <v>0</v>
      </c>
      <c r="G33" s="59"/>
      <c r="H33" s="59"/>
      <c r="I33" s="59"/>
      <c r="J33" s="166">
        <f>K33+L33+M33</f>
        <v>0</v>
      </c>
      <c r="K33" s="59"/>
      <c r="L33" s="59"/>
      <c r="M33" s="59"/>
      <c r="N33" s="166"/>
      <c r="O33" s="166">
        <f>P33+Q33+R33</f>
        <v>0</v>
      </c>
      <c r="P33" s="59"/>
      <c r="Q33" s="59"/>
      <c r="R33" s="59"/>
      <c r="S33" s="22" t="e">
        <f t="shared" si="3"/>
        <v>#DIV/0!</v>
      </c>
      <c r="T33" s="22" t="e">
        <f t="shared" si="4"/>
        <v>#DIV/0!</v>
      </c>
      <c r="U33" s="22" t="e">
        <f t="shared" si="6"/>
        <v>#DIV/0!</v>
      </c>
      <c r="V33" s="22" t="e">
        <f t="shared" si="7"/>
        <v>#DIV/0!</v>
      </c>
    </row>
    <row r="34" spans="1:22" s="23" customFormat="1" ht="12.75" hidden="1">
      <c r="A34" s="24" t="s">
        <v>24</v>
      </c>
      <c r="B34" s="166">
        <f t="shared" si="5"/>
        <v>0</v>
      </c>
      <c r="C34" s="59"/>
      <c r="D34" s="166"/>
      <c r="E34" s="166"/>
      <c r="F34" s="166">
        <f>G34+H34+I34</f>
        <v>0</v>
      </c>
      <c r="G34" s="59"/>
      <c r="H34" s="59"/>
      <c r="I34" s="59"/>
      <c r="J34" s="166">
        <f>K34+L34+M34</f>
        <v>0</v>
      </c>
      <c r="K34" s="59"/>
      <c r="L34" s="59"/>
      <c r="M34" s="59"/>
      <c r="N34" s="166"/>
      <c r="O34" s="166">
        <f>P34+Q34+R34</f>
        <v>0</v>
      </c>
      <c r="P34" s="59"/>
      <c r="Q34" s="59"/>
      <c r="R34" s="59"/>
      <c r="S34" s="22" t="e">
        <f t="shared" si="3"/>
        <v>#DIV/0!</v>
      </c>
      <c r="T34" s="22" t="e">
        <f t="shared" si="4"/>
        <v>#DIV/0!</v>
      </c>
      <c r="U34" s="22">
        <v>0</v>
      </c>
      <c r="V34" s="22" t="e">
        <f t="shared" si="7"/>
        <v>#DIV/0!</v>
      </c>
    </row>
    <row r="35" spans="1:22" ht="14.25" hidden="1">
      <c r="A35" s="28" t="s">
        <v>23</v>
      </c>
      <c r="B35" s="44">
        <v>0</v>
      </c>
      <c r="C35" s="44"/>
      <c r="D35" s="44"/>
      <c r="E35" s="44"/>
      <c r="F35" s="166">
        <f>G35+H35+I35</f>
        <v>0</v>
      </c>
      <c r="G35" s="44"/>
      <c r="H35" s="44"/>
      <c r="I35" s="44"/>
      <c r="J35" s="166">
        <f>K35+L35+M35</f>
        <v>0</v>
      </c>
      <c r="K35" s="44"/>
      <c r="L35" s="44"/>
      <c r="M35" s="44"/>
      <c r="N35" s="44"/>
      <c r="O35" s="166">
        <f>P35+Q35+R35</f>
        <v>0</v>
      </c>
      <c r="P35" s="44"/>
      <c r="Q35" s="44"/>
      <c r="R35" s="44"/>
      <c r="S35" s="22">
        <v>0</v>
      </c>
      <c r="T35" s="22" t="e">
        <f t="shared" si="4"/>
        <v>#DIV/0!</v>
      </c>
      <c r="U35" s="22" t="e">
        <f t="shared" si="6"/>
        <v>#DIV/0!</v>
      </c>
      <c r="V35" s="22" t="e">
        <f t="shared" si="7"/>
        <v>#DIV/0!</v>
      </c>
    </row>
    <row r="36" spans="1:22" ht="12.75" customHeight="1" hidden="1">
      <c r="A36" s="28" t="s">
        <v>24</v>
      </c>
      <c r="B36" s="44">
        <v>0</v>
      </c>
      <c r="C36" s="44"/>
      <c r="D36" s="44"/>
      <c r="E36" s="44"/>
      <c r="F36" s="166">
        <f>G36+H36+I36</f>
        <v>0</v>
      </c>
      <c r="G36" s="44"/>
      <c r="H36" s="44"/>
      <c r="I36" s="44"/>
      <c r="J36" s="166">
        <f>K36+L36+M36</f>
        <v>0</v>
      </c>
      <c r="K36" s="44"/>
      <c r="L36" s="44"/>
      <c r="M36" s="44"/>
      <c r="N36" s="44"/>
      <c r="O36" s="166">
        <f>P36+Q36+R36</f>
        <v>0</v>
      </c>
      <c r="P36" s="44"/>
      <c r="Q36" s="44"/>
      <c r="R36" s="44"/>
      <c r="S36" s="22">
        <v>0</v>
      </c>
      <c r="T36" s="22" t="e">
        <f t="shared" si="4"/>
        <v>#DIV/0!</v>
      </c>
      <c r="U36" s="22">
        <v>0</v>
      </c>
      <c r="V36" s="22" t="e">
        <f t="shared" si="7"/>
        <v>#DIV/0!</v>
      </c>
    </row>
    <row r="37" spans="1:22" s="23" customFormat="1" ht="15" customHeight="1">
      <c r="A37" s="21" t="s">
        <v>411</v>
      </c>
      <c r="B37" s="166">
        <f t="shared" si="5"/>
        <v>0</v>
      </c>
      <c r="C37" s="166"/>
      <c r="D37" s="166"/>
      <c r="E37" s="166"/>
      <c r="F37" s="166">
        <f t="shared" si="0"/>
        <v>562224</v>
      </c>
      <c r="G37" s="166">
        <v>428538</v>
      </c>
      <c r="H37" s="166"/>
      <c r="I37" s="166">
        <v>133686</v>
      </c>
      <c r="J37" s="166">
        <f t="shared" si="1"/>
        <v>541971</v>
      </c>
      <c r="K37" s="166">
        <v>409250</v>
      </c>
      <c r="L37" s="166"/>
      <c r="M37" s="166">
        <v>132721</v>
      </c>
      <c r="N37" s="166"/>
      <c r="O37" s="166">
        <f t="shared" si="2"/>
        <v>568156</v>
      </c>
      <c r="P37" s="166">
        <v>443156</v>
      </c>
      <c r="Q37" s="166"/>
      <c r="R37" s="166">
        <v>125000</v>
      </c>
      <c r="S37" s="22" t="e">
        <f t="shared" si="3"/>
        <v>#DIV/0!</v>
      </c>
      <c r="T37" s="22">
        <f t="shared" si="4"/>
        <v>101.05509547795897</v>
      </c>
      <c r="U37" s="22">
        <f t="shared" si="6"/>
        <v>104.83143932055405</v>
      </c>
      <c r="V37" s="22">
        <f t="shared" si="7"/>
        <v>96.39769913771023</v>
      </c>
    </row>
    <row r="38" spans="1:22" ht="14.25" hidden="1">
      <c r="A38" s="24" t="s">
        <v>21</v>
      </c>
      <c r="B38" s="166">
        <f t="shared" si="5"/>
        <v>0</v>
      </c>
      <c r="C38" s="44"/>
      <c r="D38" s="44"/>
      <c r="E38" s="44"/>
      <c r="F38" s="166">
        <f t="shared" si="0"/>
        <v>0</v>
      </c>
      <c r="G38" s="44"/>
      <c r="H38" s="44"/>
      <c r="I38" s="44"/>
      <c r="J38" s="166">
        <f t="shared" si="1"/>
        <v>0</v>
      </c>
      <c r="K38" s="44"/>
      <c r="L38" s="44"/>
      <c r="M38" s="44"/>
      <c r="N38" s="44"/>
      <c r="O38" s="166">
        <f t="shared" si="2"/>
        <v>0</v>
      </c>
      <c r="P38" s="44"/>
      <c r="Q38" s="44"/>
      <c r="R38" s="44"/>
      <c r="S38" s="22" t="e">
        <f t="shared" si="3"/>
        <v>#DIV/0!</v>
      </c>
      <c r="T38" s="22" t="e">
        <f t="shared" si="4"/>
        <v>#DIV/0!</v>
      </c>
      <c r="U38" s="22" t="e">
        <f t="shared" si="6"/>
        <v>#DIV/0!</v>
      </c>
      <c r="V38" s="22" t="e">
        <f t="shared" si="7"/>
        <v>#DIV/0!</v>
      </c>
    </row>
    <row r="39" spans="1:22" ht="14.25" hidden="1">
      <c r="A39" s="24" t="s">
        <v>22</v>
      </c>
      <c r="B39" s="166">
        <f t="shared" si="5"/>
        <v>0</v>
      </c>
      <c r="C39" s="44"/>
      <c r="D39" s="44"/>
      <c r="E39" s="44"/>
      <c r="F39" s="166">
        <f t="shared" si="0"/>
        <v>0</v>
      </c>
      <c r="G39" s="44"/>
      <c r="H39" s="44"/>
      <c r="I39" s="44"/>
      <c r="J39" s="166">
        <f t="shared" si="1"/>
        <v>0</v>
      </c>
      <c r="K39" s="44"/>
      <c r="L39" s="44"/>
      <c r="M39" s="44"/>
      <c r="N39" s="44"/>
      <c r="O39" s="166">
        <f t="shared" si="2"/>
        <v>0</v>
      </c>
      <c r="P39" s="44"/>
      <c r="Q39" s="44"/>
      <c r="R39" s="44"/>
      <c r="S39" s="22" t="e">
        <f t="shared" si="3"/>
        <v>#DIV/0!</v>
      </c>
      <c r="T39" s="22" t="e">
        <f t="shared" si="4"/>
        <v>#DIV/0!</v>
      </c>
      <c r="U39" s="22" t="e">
        <f t="shared" si="6"/>
        <v>#DIV/0!</v>
      </c>
      <c r="V39" s="22" t="e">
        <f t="shared" si="7"/>
        <v>#DIV/0!</v>
      </c>
    </row>
    <row r="40" spans="1:22" ht="14.25" hidden="1">
      <c r="A40" s="24" t="s">
        <v>23</v>
      </c>
      <c r="B40" s="166">
        <f t="shared" si="5"/>
        <v>0</v>
      </c>
      <c r="C40" s="44"/>
      <c r="D40" s="44"/>
      <c r="E40" s="44"/>
      <c r="F40" s="166">
        <f t="shared" si="0"/>
        <v>0</v>
      </c>
      <c r="G40" s="44"/>
      <c r="H40" s="44"/>
      <c r="I40" s="44"/>
      <c r="J40" s="166">
        <f t="shared" si="1"/>
        <v>0</v>
      </c>
      <c r="K40" s="44"/>
      <c r="L40" s="44"/>
      <c r="M40" s="44"/>
      <c r="N40" s="44"/>
      <c r="O40" s="166">
        <f t="shared" si="2"/>
        <v>0</v>
      </c>
      <c r="P40" s="44"/>
      <c r="Q40" s="44"/>
      <c r="R40" s="44"/>
      <c r="S40" s="22" t="e">
        <f t="shared" si="3"/>
        <v>#DIV/0!</v>
      </c>
      <c r="T40" s="22" t="e">
        <f t="shared" si="4"/>
        <v>#DIV/0!</v>
      </c>
      <c r="U40" s="22" t="e">
        <f t="shared" si="6"/>
        <v>#DIV/0!</v>
      </c>
      <c r="V40" s="22" t="e">
        <f t="shared" si="7"/>
        <v>#DIV/0!</v>
      </c>
    </row>
    <row r="41" spans="1:22" ht="14.25" hidden="1">
      <c r="A41" s="24" t="s">
        <v>24</v>
      </c>
      <c r="B41" s="166">
        <f t="shared" si="5"/>
        <v>0</v>
      </c>
      <c r="C41" s="44"/>
      <c r="D41" s="44"/>
      <c r="E41" s="44"/>
      <c r="F41" s="166">
        <f t="shared" si="0"/>
        <v>0</v>
      </c>
      <c r="G41" s="44"/>
      <c r="H41" s="44"/>
      <c r="I41" s="44"/>
      <c r="J41" s="166">
        <f t="shared" si="1"/>
        <v>0</v>
      </c>
      <c r="K41" s="44"/>
      <c r="L41" s="44"/>
      <c r="M41" s="44"/>
      <c r="N41" s="44"/>
      <c r="O41" s="166">
        <f t="shared" si="2"/>
        <v>0</v>
      </c>
      <c r="P41" s="44"/>
      <c r="Q41" s="44"/>
      <c r="R41" s="44"/>
      <c r="S41" s="22" t="e">
        <f t="shared" si="3"/>
        <v>#DIV/0!</v>
      </c>
      <c r="T41" s="22" t="e">
        <f t="shared" si="4"/>
        <v>#DIV/0!</v>
      </c>
      <c r="U41" s="22">
        <v>0</v>
      </c>
      <c r="V41" s="22" t="e">
        <f t="shared" si="7"/>
        <v>#DIV/0!</v>
      </c>
    </row>
    <row r="42" spans="1:22" ht="14.25" hidden="1">
      <c r="A42" s="24" t="s">
        <v>21</v>
      </c>
      <c r="B42" s="166">
        <f t="shared" si="5"/>
        <v>0</v>
      </c>
      <c r="C42" s="44"/>
      <c r="D42" s="44"/>
      <c r="E42" s="44"/>
      <c r="F42" s="166">
        <f t="shared" si="0"/>
        <v>0</v>
      </c>
      <c r="G42" s="44"/>
      <c r="H42" s="44"/>
      <c r="I42" s="44"/>
      <c r="J42" s="166">
        <f t="shared" si="1"/>
        <v>0</v>
      </c>
      <c r="K42" s="44"/>
      <c r="L42" s="44"/>
      <c r="M42" s="44"/>
      <c r="N42" s="44"/>
      <c r="O42" s="166">
        <f t="shared" si="2"/>
        <v>0</v>
      </c>
      <c r="P42" s="44"/>
      <c r="Q42" s="44"/>
      <c r="R42" s="44"/>
      <c r="S42" s="22" t="e">
        <f t="shared" si="3"/>
        <v>#DIV/0!</v>
      </c>
      <c r="T42" s="22" t="e">
        <f t="shared" si="4"/>
        <v>#DIV/0!</v>
      </c>
      <c r="U42" s="22" t="e">
        <f t="shared" si="6"/>
        <v>#DIV/0!</v>
      </c>
      <c r="V42" s="22" t="e">
        <f t="shared" si="7"/>
        <v>#DIV/0!</v>
      </c>
    </row>
    <row r="43" spans="1:22" ht="14.25" hidden="1">
      <c r="A43" s="24" t="s">
        <v>22</v>
      </c>
      <c r="B43" s="166">
        <f t="shared" si="5"/>
        <v>0</v>
      </c>
      <c r="C43" s="44"/>
      <c r="D43" s="44"/>
      <c r="E43" s="44"/>
      <c r="F43" s="166">
        <f t="shared" si="0"/>
        <v>0</v>
      </c>
      <c r="G43" s="44"/>
      <c r="H43" s="44"/>
      <c r="I43" s="44"/>
      <c r="J43" s="166">
        <f t="shared" si="1"/>
        <v>0</v>
      </c>
      <c r="K43" s="44"/>
      <c r="L43" s="44"/>
      <c r="M43" s="44"/>
      <c r="N43" s="44"/>
      <c r="O43" s="166">
        <f t="shared" si="2"/>
        <v>0</v>
      </c>
      <c r="P43" s="44"/>
      <c r="Q43" s="44"/>
      <c r="R43" s="44"/>
      <c r="S43" s="22" t="e">
        <f t="shared" si="3"/>
        <v>#DIV/0!</v>
      </c>
      <c r="T43" s="22" t="e">
        <f t="shared" si="4"/>
        <v>#DIV/0!</v>
      </c>
      <c r="U43" s="22" t="e">
        <f t="shared" si="6"/>
        <v>#DIV/0!</v>
      </c>
      <c r="V43" s="22" t="e">
        <f t="shared" si="7"/>
        <v>#DIV/0!</v>
      </c>
    </row>
    <row r="44" spans="1:22" ht="14.25" hidden="1">
      <c r="A44" s="24" t="s">
        <v>23</v>
      </c>
      <c r="B44" s="166">
        <f t="shared" si="5"/>
        <v>0</v>
      </c>
      <c r="C44" s="44"/>
      <c r="D44" s="44"/>
      <c r="E44" s="44"/>
      <c r="F44" s="166">
        <f t="shared" si="0"/>
        <v>0</v>
      </c>
      <c r="G44" s="44"/>
      <c r="H44" s="44"/>
      <c r="I44" s="44"/>
      <c r="J44" s="166">
        <f t="shared" si="1"/>
        <v>0</v>
      </c>
      <c r="K44" s="44"/>
      <c r="L44" s="44"/>
      <c r="M44" s="44"/>
      <c r="N44" s="44"/>
      <c r="O44" s="166">
        <f t="shared" si="2"/>
        <v>0</v>
      </c>
      <c r="P44" s="44"/>
      <c r="Q44" s="44"/>
      <c r="R44" s="44"/>
      <c r="S44" s="22" t="e">
        <f t="shared" si="3"/>
        <v>#DIV/0!</v>
      </c>
      <c r="T44" s="22" t="e">
        <f t="shared" si="4"/>
        <v>#DIV/0!</v>
      </c>
      <c r="U44" s="22" t="e">
        <f t="shared" si="6"/>
        <v>#DIV/0!</v>
      </c>
      <c r="V44" s="22" t="e">
        <f t="shared" si="7"/>
        <v>#DIV/0!</v>
      </c>
    </row>
    <row r="45" spans="1:22" ht="14.25" hidden="1">
      <c r="A45" s="24" t="s">
        <v>24</v>
      </c>
      <c r="B45" s="166">
        <f t="shared" si="5"/>
        <v>0</v>
      </c>
      <c r="C45" s="44"/>
      <c r="D45" s="44"/>
      <c r="E45" s="44"/>
      <c r="F45" s="166">
        <f t="shared" si="0"/>
        <v>0</v>
      </c>
      <c r="G45" s="44"/>
      <c r="H45" s="44"/>
      <c r="I45" s="44"/>
      <c r="J45" s="166">
        <f t="shared" si="1"/>
        <v>0</v>
      </c>
      <c r="K45" s="44"/>
      <c r="L45" s="44"/>
      <c r="M45" s="44"/>
      <c r="N45" s="44"/>
      <c r="O45" s="166">
        <f t="shared" si="2"/>
        <v>0</v>
      </c>
      <c r="P45" s="44"/>
      <c r="Q45" s="44"/>
      <c r="R45" s="44"/>
      <c r="S45" s="22" t="e">
        <f t="shared" si="3"/>
        <v>#DIV/0!</v>
      </c>
      <c r="T45" s="22" t="e">
        <f t="shared" si="4"/>
        <v>#DIV/0!</v>
      </c>
      <c r="U45" s="22">
        <v>0</v>
      </c>
      <c r="V45" s="22" t="e">
        <f t="shared" si="7"/>
        <v>#DIV/0!</v>
      </c>
    </row>
    <row r="46" spans="1:22" s="23" customFormat="1" ht="15" customHeight="1">
      <c r="A46" s="21" t="s">
        <v>409</v>
      </c>
      <c r="B46" s="166">
        <f t="shared" si="5"/>
        <v>0</v>
      </c>
      <c r="C46" s="166"/>
      <c r="D46" s="166"/>
      <c r="E46" s="166"/>
      <c r="F46" s="166">
        <f t="shared" si="0"/>
        <v>241474</v>
      </c>
      <c r="G46" s="166">
        <v>191474</v>
      </c>
      <c r="H46" s="166"/>
      <c r="I46" s="166">
        <v>50000</v>
      </c>
      <c r="J46" s="166">
        <f t="shared" si="1"/>
        <v>186581</v>
      </c>
      <c r="K46" s="166">
        <v>149654</v>
      </c>
      <c r="L46" s="166"/>
      <c r="M46" s="166">
        <v>36927</v>
      </c>
      <c r="N46" s="166"/>
      <c r="O46" s="166">
        <f t="shared" si="2"/>
        <v>279740</v>
      </c>
      <c r="P46" s="166">
        <v>229740</v>
      </c>
      <c r="Q46" s="166"/>
      <c r="R46" s="166">
        <v>50000</v>
      </c>
      <c r="S46" s="22" t="e">
        <f t="shared" si="3"/>
        <v>#DIV/0!</v>
      </c>
      <c r="T46" s="22">
        <f t="shared" si="4"/>
        <v>115.84684065365217</v>
      </c>
      <c r="U46" s="22">
        <f t="shared" si="6"/>
        <v>149.92952122670582</v>
      </c>
      <c r="V46" s="22">
        <f t="shared" si="7"/>
        <v>77.26753190819716</v>
      </c>
    </row>
    <row r="47" spans="1:22" ht="14.25" hidden="1">
      <c r="A47" s="24" t="s">
        <v>21</v>
      </c>
      <c r="B47" s="166">
        <f t="shared" si="5"/>
        <v>0</v>
      </c>
      <c r="C47" s="44"/>
      <c r="D47" s="44"/>
      <c r="E47" s="44"/>
      <c r="F47" s="166">
        <f t="shared" si="0"/>
        <v>0</v>
      </c>
      <c r="G47" s="44"/>
      <c r="H47" s="44"/>
      <c r="I47" s="44"/>
      <c r="J47" s="166">
        <f t="shared" si="1"/>
        <v>0</v>
      </c>
      <c r="K47" s="44"/>
      <c r="L47" s="44"/>
      <c r="M47" s="44"/>
      <c r="N47" s="44"/>
      <c r="O47" s="166">
        <f t="shared" si="2"/>
        <v>0</v>
      </c>
      <c r="P47" s="44"/>
      <c r="Q47" s="44"/>
      <c r="R47" s="44"/>
      <c r="S47" s="22" t="e">
        <f t="shared" si="3"/>
        <v>#DIV/0!</v>
      </c>
      <c r="T47" s="22" t="e">
        <f t="shared" si="4"/>
        <v>#DIV/0!</v>
      </c>
      <c r="U47" s="22" t="e">
        <f t="shared" si="6"/>
        <v>#DIV/0!</v>
      </c>
      <c r="V47" s="22" t="e">
        <f t="shared" si="7"/>
        <v>#DIV/0!</v>
      </c>
    </row>
    <row r="48" spans="1:22" ht="14.25" hidden="1">
      <c r="A48" s="24" t="s">
        <v>22</v>
      </c>
      <c r="B48" s="166">
        <f t="shared" si="5"/>
        <v>0</v>
      </c>
      <c r="C48" s="44"/>
      <c r="D48" s="44"/>
      <c r="E48" s="44"/>
      <c r="F48" s="166">
        <f t="shared" si="0"/>
        <v>0</v>
      </c>
      <c r="G48" s="44"/>
      <c r="H48" s="44"/>
      <c r="I48" s="44"/>
      <c r="J48" s="166">
        <f t="shared" si="1"/>
        <v>0</v>
      </c>
      <c r="K48" s="44"/>
      <c r="L48" s="44"/>
      <c r="M48" s="44"/>
      <c r="N48" s="44"/>
      <c r="O48" s="166">
        <f t="shared" si="2"/>
        <v>0</v>
      </c>
      <c r="P48" s="44"/>
      <c r="Q48" s="44"/>
      <c r="R48" s="44"/>
      <c r="S48" s="22" t="e">
        <f t="shared" si="3"/>
        <v>#DIV/0!</v>
      </c>
      <c r="T48" s="22" t="e">
        <f t="shared" si="4"/>
        <v>#DIV/0!</v>
      </c>
      <c r="U48" s="22" t="e">
        <f t="shared" si="6"/>
        <v>#DIV/0!</v>
      </c>
      <c r="V48" s="22" t="e">
        <f t="shared" si="7"/>
        <v>#DIV/0!</v>
      </c>
    </row>
    <row r="49" spans="1:22" ht="14.25" hidden="1">
      <c r="A49" s="24" t="s">
        <v>23</v>
      </c>
      <c r="B49" s="166">
        <f t="shared" si="5"/>
        <v>0</v>
      </c>
      <c r="C49" s="44"/>
      <c r="D49" s="44"/>
      <c r="E49" s="44"/>
      <c r="F49" s="166">
        <f t="shared" si="0"/>
        <v>0</v>
      </c>
      <c r="G49" s="44"/>
      <c r="H49" s="44"/>
      <c r="I49" s="44"/>
      <c r="J49" s="166">
        <f t="shared" si="1"/>
        <v>0</v>
      </c>
      <c r="K49" s="44"/>
      <c r="L49" s="44"/>
      <c r="M49" s="44"/>
      <c r="N49" s="44"/>
      <c r="O49" s="166">
        <f t="shared" si="2"/>
        <v>0</v>
      </c>
      <c r="P49" s="44"/>
      <c r="Q49" s="44"/>
      <c r="R49" s="44"/>
      <c r="S49" s="22" t="e">
        <f t="shared" si="3"/>
        <v>#DIV/0!</v>
      </c>
      <c r="T49" s="22" t="e">
        <f t="shared" si="4"/>
        <v>#DIV/0!</v>
      </c>
      <c r="U49" s="22" t="e">
        <f t="shared" si="6"/>
        <v>#DIV/0!</v>
      </c>
      <c r="V49" s="22" t="e">
        <f t="shared" si="7"/>
        <v>#DIV/0!</v>
      </c>
    </row>
    <row r="50" spans="1:22" ht="14.25" hidden="1">
      <c r="A50" s="24" t="s">
        <v>24</v>
      </c>
      <c r="B50" s="166">
        <f t="shared" si="5"/>
        <v>0</v>
      </c>
      <c r="C50" s="44"/>
      <c r="D50" s="44"/>
      <c r="E50" s="44"/>
      <c r="F50" s="166">
        <f t="shared" si="0"/>
        <v>0</v>
      </c>
      <c r="G50" s="44"/>
      <c r="H50" s="44"/>
      <c r="I50" s="44"/>
      <c r="J50" s="166">
        <f t="shared" si="1"/>
        <v>0</v>
      </c>
      <c r="K50" s="44"/>
      <c r="L50" s="44"/>
      <c r="M50" s="44"/>
      <c r="N50" s="44"/>
      <c r="O50" s="166">
        <f t="shared" si="2"/>
        <v>0</v>
      </c>
      <c r="P50" s="44"/>
      <c r="Q50" s="44"/>
      <c r="R50" s="44"/>
      <c r="S50" s="22" t="e">
        <f t="shared" si="3"/>
        <v>#DIV/0!</v>
      </c>
      <c r="T50" s="22" t="e">
        <f t="shared" si="4"/>
        <v>#DIV/0!</v>
      </c>
      <c r="U50" s="22">
        <v>0</v>
      </c>
      <c r="V50" s="22" t="e">
        <f t="shared" si="7"/>
        <v>#DIV/0!</v>
      </c>
    </row>
    <row r="51" spans="1:22" s="23" customFormat="1" ht="15" customHeight="1">
      <c r="A51" s="21" t="s">
        <v>410</v>
      </c>
      <c r="B51" s="166">
        <f t="shared" si="5"/>
        <v>0</v>
      </c>
      <c r="C51" s="166"/>
      <c r="D51" s="166"/>
      <c r="E51" s="166"/>
      <c r="F51" s="166">
        <f t="shared" si="0"/>
        <v>90356</v>
      </c>
      <c r="G51" s="166">
        <v>80586</v>
      </c>
      <c r="H51" s="166"/>
      <c r="I51" s="166">
        <v>9770</v>
      </c>
      <c r="J51" s="166">
        <f t="shared" si="1"/>
        <v>90356</v>
      </c>
      <c r="K51" s="166">
        <v>80586</v>
      </c>
      <c r="L51" s="166"/>
      <c r="M51" s="166">
        <v>9770</v>
      </c>
      <c r="N51" s="166"/>
      <c r="O51" s="166">
        <f t="shared" si="2"/>
        <v>0</v>
      </c>
      <c r="P51" s="166"/>
      <c r="Q51" s="166"/>
      <c r="R51" s="166"/>
      <c r="S51" s="22" t="e">
        <f t="shared" si="3"/>
        <v>#DIV/0!</v>
      </c>
      <c r="T51" s="22">
        <f t="shared" si="4"/>
        <v>0</v>
      </c>
      <c r="U51" s="22">
        <f t="shared" si="6"/>
        <v>0</v>
      </c>
      <c r="V51" s="22">
        <f t="shared" si="7"/>
        <v>100</v>
      </c>
    </row>
    <row r="52" spans="1:22" ht="14.25" hidden="1">
      <c r="A52" s="24" t="s">
        <v>21</v>
      </c>
      <c r="B52" s="166">
        <f t="shared" si="5"/>
        <v>0</v>
      </c>
      <c r="C52" s="44"/>
      <c r="D52" s="44"/>
      <c r="E52" s="44"/>
      <c r="F52" s="166">
        <f t="shared" si="0"/>
        <v>0</v>
      </c>
      <c r="G52" s="44"/>
      <c r="H52" s="44"/>
      <c r="I52" s="44"/>
      <c r="J52" s="166">
        <f t="shared" si="1"/>
        <v>0</v>
      </c>
      <c r="K52" s="44"/>
      <c r="L52" s="44"/>
      <c r="M52" s="44"/>
      <c r="N52" s="44"/>
      <c r="O52" s="166">
        <f t="shared" si="2"/>
        <v>0</v>
      </c>
      <c r="P52" s="44"/>
      <c r="Q52" s="44"/>
      <c r="R52" s="44"/>
      <c r="S52" s="22" t="e">
        <f t="shared" si="3"/>
        <v>#DIV/0!</v>
      </c>
      <c r="T52" s="22" t="e">
        <f t="shared" si="4"/>
        <v>#DIV/0!</v>
      </c>
      <c r="U52" s="22" t="e">
        <f t="shared" si="6"/>
        <v>#DIV/0!</v>
      </c>
      <c r="V52" s="22" t="e">
        <f t="shared" si="7"/>
        <v>#DIV/0!</v>
      </c>
    </row>
    <row r="53" spans="1:22" ht="14.25" hidden="1">
      <c r="A53" s="24" t="s">
        <v>22</v>
      </c>
      <c r="B53" s="166">
        <f t="shared" si="5"/>
        <v>0</v>
      </c>
      <c r="C53" s="44"/>
      <c r="D53" s="44"/>
      <c r="E53" s="44"/>
      <c r="F53" s="166">
        <f t="shared" si="0"/>
        <v>0</v>
      </c>
      <c r="G53" s="44"/>
      <c r="H53" s="44"/>
      <c r="I53" s="44"/>
      <c r="J53" s="166">
        <f t="shared" si="1"/>
        <v>0</v>
      </c>
      <c r="K53" s="44"/>
      <c r="L53" s="44"/>
      <c r="M53" s="44"/>
      <c r="N53" s="44"/>
      <c r="O53" s="166">
        <f t="shared" si="2"/>
        <v>0</v>
      </c>
      <c r="P53" s="44"/>
      <c r="Q53" s="44"/>
      <c r="R53" s="44"/>
      <c r="S53" s="22" t="e">
        <f t="shared" si="3"/>
        <v>#DIV/0!</v>
      </c>
      <c r="T53" s="22" t="e">
        <f t="shared" si="4"/>
        <v>#DIV/0!</v>
      </c>
      <c r="U53" s="22" t="e">
        <f t="shared" si="6"/>
        <v>#DIV/0!</v>
      </c>
      <c r="V53" s="22" t="e">
        <f t="shared" si="7"/>
        <v>#DIV/0!</v>
      </c>
    </row>
    <row r="54" spans="1:22" ht="14.25" hidden="1">
      <c r="A54" s="24" t="s">
        <v>23</v>
      </c>
      <c r="B54" s="166">
        <f t="shared" si="5"/>
        <v>0</v>
      </c>
      <c r="C54" s="44"/>
      <c r="D54" s="44"/>
      <c r="E54" s="44"/>
      <c r="F54" s="166">
        <f t="shared" si="0"/>
        <v>0</v>
      </c>
      <c r="G54" s="44"/>
      <c r="H54" s="44"/>
      <c r="I54" s="44"/>
      <c r="J54" s="166">
        <f t="shared" si="1"/>
        <v>0</v>
      </c>
      <c r="K54" s="44"/>
      <c r="L54" s="44"/>
      <c r="M54" s="44"/>
      <c r="N54" s="44"/>
      <c r="O54" s="166">
        <f t="shared" si="2"/>
        <v>0</v>
      </c>
      <c r="P54" s="44"/>
      <c r="Q54" s="44"/>
      <c r="R54" s="44"/>
      <c r="S54" s="22" t="e">
        <f t="shared" si="3"/>
        <v>#DIV/0!</v>
      </c>
      <c r="T54" s="22" t="e">
        <f t="shared" si="4"/>
        <v>#DIV/0!</v>
      </c>
      <c r="U54" s="22" t="e">
        <f t="shared" si="6"/>
        <v>#DIV/0!</v>
      </c>
      <c r="V54" s="22" t="e">
        <f t="shared" si="7"/>
        <v>#DIV/0!</v>
      </c>
    </row>
    <row r="55" spans="1:22" ht="14.25" hidden="1">
      <c r="A55" s="24" t="s">
        <v>24</v>
      </c>
      <c r="B55" s="166">
        <f t="shared" si="5"/>
        <v>0</v>
      </c>
      <c r="C55" s="44"/>
      <c r="D55" s="44"/>
      <c r="E55" s="44"/>
      <c r="F55" s="166">
        <f t="shared" si="0"/>
        <v>0</v>
      </c>
      <c r="G55" s="44"/>
      <c r="H55" s="44"/>
      <c r="I55" s="44"/>
      <c r="J55" s="166">
        <f t="shared" si="1"/>
        <v>0</v>
      </c>
      <c r="K55" s="44"/>
      <c r="L55" s="44"/>
      <c r="M55" s="44"/>
      <c r="N55" s="44"/>
      <c r="O55" s="166">
        <f t="shared" si="2"/>
        <v>0</v>
      </c>
      <c r="P55" s="44"/>
      <c r="Q55" s="44"/>
      <c r="R55" s="44"/>
      <c r="S55" s="22" t="e">
        <f t="shared" si="3"/>
        <v>#DIV/0!</v>
      </c>
      <c r="T55" s="22" t="e">
        <f t="shared" si="4"/>
        <v>#DIV/0!</v>
      </c>
      <c r="U55" s="22">
        <v>0</v>
      </c>
      <c r="V55" s="22" t="e">
        <f t="shared" si="7"/>
        <v>#DIV/0!</v>
      </c>
    </row>
    <row r="56" spans="1:22" s="23" customFormat="1" ht="12.75" hidden="1">
      <c r="A56" s="21"/>
      <c r="B56" s="166">
        <f t="shared" si="5"/>
        <v>0</v>
      </c>
      <c r="C56" s="166"/>
      <c r="D56" s="166"/>
      <c r="E56" s="166"/>
      <c r="F56" s="166">
        <f t="shared" si="0"/>
        <v>0</v>
      </c>
      <c r="G56" s="166"/>
      <c r="H56" s="166"/>
      <c r="I56" s="166"/>
      <c r="J56" s="166">
        <f t="shared" si="1"/>
        <v>0</v>
      </c>
      <c r="K56" s="166"/>
      <c r="L56" s="166"/>
      <c r="M56" s="166"/>
      <c r="N56" s="166"/>
      <c r="O56" s="166">
        <f t="shared" si="2"/>
        <v>0</v>
      </c>
      <c r="P56" s="166"/>
      <c r="Q56" s="166"/>
      <c r="R56" s="166"/>
      <c r="S56" s="22" t="e">
        <f t="shared" si="3"/>
        <v>#DIV/0!</v>
      </c>
      <c r="T56" s="22" t="e">
        <f t="shared" si="4"/>
        <v>#DIV/0!</v>
      </c>
      <c r="U56" s="22" t="e">
        <f t="shared" si="6"/>
        <v>#DIV/0!</v>
      </c>
      <c r="V56" s="22" t="e">
        <f t="shared" si="7"/>
        <v>#DIV/0!</v>
      </c>
    </row>
    <row r="57" spans="1:22" ht="14.25" hidden="1">
      <c r="A57" s="24" t="s">
        <v>21</v>
      </c>
      <c r="B57" s="166">
        <f t="shared" si="5"/>
        <v>0</v>
      </c>
      <c r="C57" s="44"/>
      <c r="D57" s="44"/>
      <c r="E57" s="44"/>
      <c r="F57" s="166">
        <f t="shared" si="0"/>
        <v>0</v>
      </c>
      <c r="G57" s="44"/>
      <c r="H57" s="44"/>
      <c r="I57" s="44"/>
      <c r="J57" s="166">
        <f t="shared" si="1"/>
        <v>0</v>
      </c>
      <c r="K57" s="44"/>
      <c r="L57" s="44"/>
      <c r="M57" s="44"/>
      <c r="N57" s="44"/>
      <c r="O57" s="166">
        <f t="shared" si="2"/>
        <v>0</v>
      </c>
      <c r="P57" s="44"/>
      <c r="Q57" s="44"/>
      <c r="R57" s="44"/>
      <c r="S57" s="22" t="e">
        <f t="shared" si="3"/>
        <v>#DIV/0!</v>
      </c>
      <c r="T57" s="22" t="e">
        <f t="shared" si="4"/>
        <v>#DIV/0!</v>
      </c>
      <c r="U57" s="22" t="e">
        <f t="shared" si="6"/>
        <v>#DIV/0!</v>
      </c>
      <c r="V57" s="22" t="e">
        <f t="shared" si="7"/>
        <v>#DIV/0!</v>
      </c>
    </row>
    <row r="58" spans="1:22" ht="14.25" hidden="1">
      <c r="A58" s="24" t="s">
        <v>22</v>
      </c>
      <c r="B58" s="166">
        <f t="shared" si="5"/>
        <v>0</v>
      </c>
      <c r="C58" s="44"/>
      <c r="D58" s="44"/>
      <c r="E58" s="44"/>
      <c r="F58" s="166">
        <f t="shared" si="0"/>
        <v>0</v>
      </c>
      <c r="G58" s="44"/>
      <c r="H58" s="44"/>
      <c r="I58" s="44"/>
      <c r="J58" s="166">
        <f t="shared" si="1"/>
        <v>0</v>
      </c>
      <c r="K58" s="44"/>
      <c r="L58" s="44"/>
      <c r="M58" s="44"/>
      <c r="N58" s="44"/>
      <c r="O58" s="166">
        <f t="shared" si="2"/>
        <v>0</v>
      </c>
      <c r="P58" s="44"/>
      <c r="Q58" s="44"/>
      <c r="R58" s="44"/>
      <c r="S58" s="22" t="e">
        <f t="shared" si="3"/>
        <v>#DIV/0!</v>
      </c>
      <c r="T58" s="22" t="e">
        <f t="shared" si="4"/>
        <v>#DIV/0!</v>
      </c>
      <c r="U58" s="22" t="e">
        <f t="shared" si="6"/>
        <v>#DIV/0!</v>
      </c>
      <c r="V58" s="22" t="e">
        <f t="shared" si="7"/>
        <v>#DIV/0!</v>
      </c>
    </row>
    <row r="59" spans="1:22" ht="14.25" hidden="1">
      <c r="A59" s="24" t="s">
        <v>23</v>
      </c>
      <c r="B59" s="166">
        <f t="shared" si="5"/>
        <v>0</v>
      </c>
      <c r="C59" s="44"/>
      <c r="D59" s="44"/>
      <c r="E59" s="44"/>
      <c r="F59" s="166">
        <f t="shared" si="0"/>
        <v>0</v>
      </c>
      <c r="G59" s="44"/>
      <c r="H59" s="44"/>
      <c r="I59" s="44"/>
      <c r="J59" s="166">
        <f t="shared" si="1"/>
        <v>0</v>
      </c>
      <c r="K59" s="44"/>
      <c r="L59" s="44"/>
      <c r="M59" s="44"/>
      <c r="N59" s="44"/>
      <c r="O59" s="166">
        <f t="shared" si="2"/>
        <v>0</v>
      </c>
      <c r="P59" s="44"/>
      <c r="Q59" s="44"/>
      <c r="R59" s="44"/>
      <c r="S59" s="22" t="e">
        <f t="shared" si="3"/>
        <v>#DIV/0!</v>
      </c>
      <c r="T59" s="22" t="e">
        <f t="shared" si="4"/>
        <v>#DIV/0!</v>
      </c>
      <c r="U59" s="22" t="e">
        <f t="shared" si="6"/>
        <v>#DIV/0!</v>
      </c>
      <c r="V59" s="22" t="e">
        <f t="shared" si="7"/>
        <v>#DIV/0!</v>
      </c>
    </row>
    <row r="60" spans="1:22" ht="14.25" hidden="1">
      <c r="A60" s="24" t="s">
        <v>24</v>
      </c>
      <c r="B60" s="166">
        <f t="shared" si="5"/>
        <v>0</v>
      </c>
      <c r="C60" s="44"/>
      <c r="D60" s="44"/>
      <c r="E60" s="44"/>
      <c r="F60" s="166">
        <f t="shared" si="0"/>
        <v>0</v>
      </c>
      <c r="G60" s="44"/>
      <c r="H60" s="44"/>
      <c r="I60" s="44"/>
      <c r="J60" s="166">
        <f t="shared" si="1"/>
        <v>0</v>
      </c>
      <c r="K60" s="44"/>
      <c r="L60" s="44"/>
      <c r="M60" s="44"/>
      <c r="N60" s="44"/>
      <c r="O60" s="166">
        <f t="shared" si="2"/>
        <v>0</v>
      </c>
      <c r="P60" s="44"/>
      <c r="Q60" s="44"/>
      <c r="R60" s="44"/>
      <c r="S60" s="22" t="e">
        <f t="shared" si="3"/>
        <v>#DIV/0!</v>
      </c>
      <c r="T60" s="22" t="e">
        <f t="shared" si="4"/>
        <v>#DIV/0!</v>
      </c>
      <c r="U60" s="22">
        <v>0</v>
      </c>
      <c r="V60" s="22" t="e">
        <f t="shared" si="7"/>
        <v>#DIV/0!</v>
      </c>
    </row>
    <row r="61" spans="1:22" s="23" customFormat="1" ht="14.25" customHeight="1">
      <c r="A61" s="21" t="s">
        <v>413</v>
      </c>
      <c r="B61" s="166">
        <f t="shared" si="5"/>
        <v>0</v>
      </c>
      <c r="C61" s="166"/>
      <c r="D61" s="166"/>
      <c r="E61" s="166"/>
      <c r="F61" s="166">
        <f t="shared" si="0"/>
        <v>117135</v>
      </c>
      <c r="G61" s="166">
        <v>116883</v>
      </c>
      <c r="H61" s="166">
        <v>252</v>
      </c>
      <c r="I61" s="166"/>
      <c r="J61" s="166">
        <f t="shared" si="1"/>
        <v>117135</v>
      </c>
      <c r="K61" s="166">
        <v>116883</v>
      </c>
      <c r="L61" s="166">
        <v>252</v>
      </c>
      <c r="M61" s="166"/>
      <c r="N61" s="166"/>
      <c r="O61" s="166">
        <f t="shared" si="2"/>
        <v>0</v>
      </c>
      <c r="P61" s="166"/>
      <c r="Q61" s="166"/>
      <c r="R61" s="166"/>
      <c r="S61" s="22" t="e">
        <f t="shared" si="3"/>
        <v>#DIV/0!</v>
      </c>
      <c r="T61" s="22">
        <f t="shared" si="4"/>
        <v>0</v>
      </c>
      <c r="U61" s="22">
        <f t="shared" si="6"/>
        <v>0</v>
      </c>
      <c r="V61" s="22">
        <f t="shared" si="7"/>
        <v>100</v>
      </c>
    </row>
    <row r="62" spans="1:22" ht="14.25" hidden="1">
      <c r="A62" s="24" t="s">
        <v>21</v>
      </c>
      <c r="B62" s="166">
        <f t="shared" si="5"/>
        <v>0</v>
      </c>
      <c r="C62" s="44"/>
      <c r="D62" s="44"/>
      <c r="E62" s="44"/>
      <c r="F62" s="166">
        <f t="shared" si="0"/>
        <v>0</v>
      </c>
      <c r="G62" s="44"/>
      <c r="H62" s="44"/>
      <c r="I62" s="44"/>
      <c r="J62" s="166">
        <f t="shared" si="1"/>
        <v>0</v>
      </c>
      <c r="K62" s="44"/>
      <c r="L62" s="44"/>
      <c r="M62" s="44"/>
      <c r="N62" s="44"/>
      <c r="O62" s="166">
        <f t="shared" si="2"/>
        <v>0</v>
      </c>
      <c r="P62" s="44"/>
      <c r="Q62" s="44"/>
      <c r="R62" s="44"/>
      <c r="S62" s="22" t="e">
        <f t="shared" si="3"/>
        <v>#DIV/0!</v>
      </c>
      <c r="T62" s="22" t="e">
        <f t="shared" si="4"/>
        <v>#DIV/0!</v>
      </c>
      <c r="U62" s="22" t="e">
        <f t="shared" si="6"/>
        <v>#DIV/0!</v>
      </c>
      <c r="V62" s="22" t="e">
        <f t="shared" si="7"/>
        <v>#DIV/0!</v>
      </c>
    </row>
    <row r="63" spans="1:22" ht="14.25" hidden="1">
      <c r="A63" s="24" t="s">
        <v>22</v>
      </c>
      <c r="B63" s="166">
        <f t="shared" si="5"/>
        <v>0</v>
      </c>
      <c r="C63" s="44"/>
      <c r="D63" s="44"/>
      <c r="E63" s="44"/>
      <c r="F63" s="166">
        <f t="shared" si="0"/>
        <v>0</v>
      </c>
      <c r="G63" s="44"/>
      <c r="H63" s="44"/>
      <c r="I63" s="44"/>
      <c r="J63" s="166">
        <f t="shared" si="1"/>
        <v>0</v>
      </c>
      <c r="K63" s="44"/>
      <c r="L63" s="44"/>
      <c r="M63" s="44"/>
      <c r="N63" s="44"/>
      <c r="O63" s="166">
        <f t="shared" si="2"/>
        <v>0</v>
      </c>
      <c r="P63" s="44"/>
      <c r="Q63" s="44"/>
      <c r="R63" s="44"/>
      <c r="S63" s="22" t="e">
        <f t="shared" si="3"/>
        <v>#DIV/0!</v>
      </c>
      <c r="T63" s="22" t="e">
        <f t="shared" si="4"/>
        <v>#DIV/0!</v>
      </c>
      <c r="U63" s="22" t="e">
        <f t="shared" si="6"/>
        <v>#DIV/0!</v>
      </c>
      <c r="V63" s="22" t="e">
        <f t="shared" si="7"/>
        <v>#DIV/0!</v>
      </c>
    </row>
    <row r="64" spans="1:22" ht="14.25" hidden="1">
      <c r="A64" s="24" t="s">
        <v>23</v>
      </c>
      <c r="B64" s="166">
        <f t="shared" si="5"/>
        <v>0</v>
      </c>
      <c r="C64" s="44"/>
      <c r="D64" s="44"/>
      <c r="E64" s="44"/>
      <c r="F64" s="166">
        <f t="shared" si="0"/>
        <v>0</v>
      </c>
      <c r="G64" s="44"/>
      <c r="H64" s="44"/>
      <c r="I64" s="44"/>
      <c r="J64" s="166">
        <f t="shared" si="1"/>
        <v>0</v>
      </c>
      <c r="K64" s="44"/>
      <c r="L64" s="44"/>
      <c r="M64" s="44"/>
      <c r="N64" s="44"/>
      <c r="O64" s="166">
        <f t="shared" si="2"/>
        <v>0</v>
      </c>
      <c r="P64" s="44"/>
      <c r="Q64" s="44"/>
      <c r="R64" s="44"/>
      <c r="S64" s="22" t="e">
        <f t="shared" si="3"/>
        <v>#DIV/0!</v>
      </c>
      <c r="T64" s="22" t="e">
        <f t="shared" si="4"/>
        <v>#DIV/0!</v>
      </c>
      <c r="U64" s="22" t="e">
        <f t="shared" si="6"/>
        <v>#DIV/0!</v>
      </c>
      <c r="V64" s="22" t="e">
        <f t="shared" si="7"/>
        <v>#DIV/0!</v>
      </c>
    </row>
    <row r="65" spans="1:22" ht="14.25" hidden="1">
      <c r="A65" s="24" t="s">
        <v>24</v>
      </c>
      <c r="B65" s="166">
        <f t="shared" si="5"/>
        <v>0</v>
      </c>
      <c r="C65" s="44"/>
      <c r="D65" s="44"/>
      <c r="E65" s="44"/>
      <c r="F65" s="166">
        <f t="shared" si="0"/>
        <v>0</v>
      </c>
      <c r="G65" s="44"/>
      <c r="H65" s="44"/>
      <c r="I65" s="44"/>
      <c r="J65" s="166">
        <f t="shared" si="1"/>
        <v>0</v>
      </c>
      <c r="K65" s="44"/>
      <c r="L65" s="44"/>
      <c r="M65" s="44"/>
      <c r="N65" s="44"/>
      <c r="O65" s="166">
        <f t="shared" si="2"/>
        <v>0</v>
      </c>
      <c r="P65" s="44"/>
      <c r="Q65" s="44"/>
      <c r="R65" s="44"/>
      <c r="S65" s="22" t="e">
        <f t="shared" si="3"/>
        <v>#DIV/0!</v>
      </c>
      <c r="T65" s="22" t="e">
        <f t="shared" si="4"/>
        <v>#DIV/0!</v>
      </c>
      <c r="U65" s="22">
        <v>0</v>
      </c>
      <c r="V65" s="22" t="e">
        <f t="shared" si="7"/>
        <v>#DIV/0!</v>
      </c>
    </row>
    <row r="66" spans="1:22" ht="26.25">
      <c r="A66" s="21" t="s">
        <v>414</v>
      </c>
      <c r="B66" s="166"/>
      <c r="C66" s="44"/>
      <c r="D66" s="44"/>
      <c r="E66" s="44"/>
      <c r="F66" s="166">
        <f t="shared" si="0"/>
        <v>1180813</v>
      </c>
      <c r="G66" s="44">
        <v>1124335</v>
      </c>
      <c r="H66" s="44">
        <v>1248</v>
      </c>
      <c r="I66" s="44">
        <v>55230</v>
      </c>
      <c r="J66" s="166">
        <f t="shared" si="1"/>
        <v>1150314</v>
      </c>
      <c r="K66" s="44">
        <v>1097800</v>
      </c>
      <c r="L66" s="44">
        <v>592</v>
      </c>
      <c r="M66" s="44">
        <v>51922</v>
      </c>
      <c r="N66" s="44"/>
      <c r="O66" s="166">
        <f t="shared" si="2"/>
        <v>1513819</v>
      </c>
      <c r="P66" s="202">
        <v>1447219</v>
      </c>
      <c r="Q66" s="202">
        <v>1600</v>
      </c>
      <c r="R66" s="202">
        <v>65000</v>
      </c>
      <c r="S66" s="22"/>
      <c r="T66" s="22"/>
      <c r="U66" s="22"/>
      <c r="V66" s="22"/>
    </row>
    <row r="67" spans="1:22" s="23" customFormat="1" ht="15" customHeight="1">
      <c r="A67" s="21" t="s">
        <v>415</v>
      </c>
      <c r="B67" s="166">
        <f t="shared" si="5"/>
        <v>0</v>
      </c>
      <c r="C67" s="166"/>
      <c r="D67" s="166"/>
      <c r="E67" s="166"/>
      <c r="F67" s="166">
        <f t="shared" si="0"/>
        <v>185536</v>
      </c>
      <c r="G67" s="166">
        <v>163138</v>
      </c>
      <c r="H67" s="166">
        <v>22398</v>
      </c>
      <c r="I67" s="166"/>
      <c r="J67" s="166">
        <f t="shared" si="1"/>
        <v>146964</v>
      </c>
      <c r="K67" s="166">
        <v>141958</v>
      </c>
      <c r="L67" s="166">
        <v>5006</v>
      </c>
      <c r="M67" s="166"/>
      <c r="N67" s="166"/>
      <c r="O67" s="166">
        <f t="shared" si="2"/>
        <v>206605</v>
      </c>
      <c r="P67" s="166">
        <v>176127</v>
      </c>
      <c r="Q67" s="166">
        <v>30478</v>
      </c>
      <c r="R67" s="166"/>
      <c r="S67" s="22" t="e">
        <f t="shared" si="3"/>
        <v>#DIV/0!</v>
      </c>
      <c r="T67" s="22">
        <f t="shared" si="4"/>
        <v>111.3557476716109</v>
      </c>
      <c r="U67" s="22">
        <f t="shared" si="6"/>
        <v>140.58204730410168</v>
      </c>
      <c r="V67" s="22">
        <f t="shared" si="7"/>
        <v>79.2105036219386</v>
      </c>
    </row>
    <row r="68" spans="1:22" ht="14.25" hidden="1">
      <c r="A68" s="24" t="s">
        <v>21</v>
      </c>
      <c r="B68" s="166">
        <f t="shared" si="5"/>
        <v>0</v>
      </c>
      <c r="C68" s="44"/>
      <c r="D68" s="44"/>
      <c r="E68" s="44"/>
      <c r="F68" s="166">
        <f t="shared" si="0"/>
        <v>0</v>
      </c>
      <c r="G68" s="44"/>
      <c r="H68" s="44"/>
      <c r="I68" s="44"/>
      <c r="J68" s="166">
        <f t="shared" si="1"/>
        <v>0</v>
      </c>
      <c r="K68" s="44"/>
      <c r="L68" s="44"/>
      <c r="M68" s="44"/>
      <c r="N68" s="44"/>
      <c r="O68" s="166">
        <f t="shared" si="2"/>
        <v>45058</v>
      </c>
      <c r="P68" s="44"/>
      <c r="Q68" s="44">
        <f>SUM(Q13:Q67)</f>
        <v>45058</v>
      </c>
      <c r="R68" s="44"/>
      <c r="S68" s="22" t="e">
        <f t="shared" si="3"/>
        <v>#DIV/0!</v>
      </c>
      <c r="T68" s="22" t="e">
        <f t="shared" si="4"/>
        <v>#DIV/0!</v>
      </c>
      <c r="U68" s="22" t="e">
        <f t="shared" si="6"/>
        <v>#DIV/0!</v>
      </c>
      <c r="V68" s="22" t="e">
        <f t="shared" si="7"/>
        <v>#DIV/0!</v>
      </c>
    </row>
    <row r="69" spans="1:22" ht="14.25" hidden="1">
      <c r="A69" s="24" t="s">
        <v>22</v>
      </c>
      <c r="B69" s="166">
        <f t="shared" si="5"/>
        <v>0</v>
      </c>
      <c r="C69" s="44"/>
      <c r="D69" s="44"/>
      <c r="E69" s="44"/>
      <c r="F69" s="166">
        <f t="shared" si="0"/>
        <v>0</v>
      </c>
      <c r="G69" s="44"/>
      <c r="H69" s="44"/>
      <c r="I69" s="44"/>
      <c r="J69" s="166">
        <f t="shared" si="1"/>
        <v>0</v>
      </c>
      <c r="K69" s="44"/>
      <c r="L69" s="44"/>
      <c r="M69" s="44"/>
      <c r="N69" s="44"/>
      <c r="O69" s="166">
        <f t="shared" si="2"/>
        <v>0</v>
      </c>
      <c r="P69" s="44"/>
      <c r="Q69" s="44"/>
      <c r="R69" s="44"/>
      <c r="S69" s="22" t="e">
        <f t="shared" si="3"/>
        <v>#DIV/0!</v>
      </c>
      <c r="T69" s="22" t="e">
        <f t="shared" si="4"/>
        <v>#DIV/0!</v>
      </c>
      <c r="U69" s="22" t="e">
        <f t="shared" si="6"/>
        <v>#DIV/0!</v>
      </c>
      <c r="V69" s="22" t="e">
        <f t="shared" si="7"/>
        <v>#DIV/0!</v>
      </c>
    </row>
    <row r="70" spans="1:22" ht="14.25" hidden="1">
      <c r="A70" s="24" t="s">
        <v>23</v>
      </c>
      <c r="B70" s="166">
        <f t="shared" si="5"/>
        <v>107496</v>
      </c>
      <c r="C70" s="44">
        <v>98496</v>
      </c>
      <c r="D70" s="44">
        <v>9000</v>
      </c>
      <c r="E70" s="44"/>
      <c r="F70" s="166">
        <f t="shared" si="0"/>
        <v>108996</v>
      </c>
      <c r="G70" s="44">
        <v>98496</v>
      </c>
      <c r="H70" s="44">
        <v>10500</v>
      </c>
      <c r="I70" s="44"/>
      <c r="J70" s="166">
        <f t="shared" si="1"/>
        <v>107738</v>
      </c>
      <c r="K70" s="44">
        <v>98093</v>
      </c>
      <c r="L70" s="44">
        <v>9645</v>
      </c>
      <c r="M70" s="44"/>
      <c r="N70" s="44"/>
      <c r="O70" s="166">
        <f t="shared" si="2"/>
        <v>0</v>
      </c>
      <c r="P70" s="44"/>
      <c r="Q70" s="44"/>
      <c r="R70" s="44"/>
      <c r="S70" s="22">
        <f t="shared" si="3"/>
        <v>0</v>
      </c>
      <c r="T70" s="22">
        <f t="shared" si="4"/>
        <v>0</v>
      </c>
      <c r="U70" s="22">
        <f t="shared" si="6"/>
        <v>0</v>
      </c>
      <c r="V70" s="22">
        <f t="shared" si="7"/>
        <v>98.84582920474145</v>
      </c>
    </row>
    <row r="71" spans="1:22" ht="14.25" hidden="1">
      <c r="A71" s="24" t="s">
        <v>24</v>
      </c>
      <c r="B71" s="166">
        <f t="shared" si="5"/>
        <v>10944</v>
      </c>
      <c r="C71" s="44">
        <v>10944</v>
      </c>
      <c r="D71" s="44"/>
      <c r="E71" s="44"/>
      <c r="F71" s="166">
        <f t="shared" si="0"/>
        <v>10944</v>
      </c>
      <c r="G71" s="44">
        <v>10944</v>
      </c>
      <c r="H71" s="44"/>
      <c r="I71" s="44"/>
      <c r="J71" s="166">
        <f t="shared" si="1"/>
        <v>0</v>
      </c>
      <c r="K71" s="44"/>
      <c r="L71" s="44"/>
      <c r="M71" s="44"/>
      <c r="N71" s="44"/>
      <c r="O71" s="166">
        <f t="shared" si="2"/>
        <v>0</v>
      </c>
      <c r="P71" s="44"/>
      <c r="Q71" s="44"/>
      <c r="R71" s="44"/>
      <c r="S71" s="22">
        <f t="shared" si="3"/>
        <v>0</v>
      </c>
      <c r="T71" s="22">
        <f t="shared" si="4"/>
        <v>0</v>
      </c>
      <c r="U71" s="22">
        <v>0</v>
      </c>
      <c r="V71" s="22">
        <f t="shared" si="7"/>
        <v>0</v>
      </c>
    </row>
    <row r="72" spans="1:22" ht="15" customHeight="1">
      <c r="A72" s="29" t="s">
        <v>26</v>
      </c>
      <c r="B72" s="166" t="e">
        <f>C72+D72+E72</f>
        <v>#REF!</v>
      </c>
      <c r="C72" s="166" t="e">
        <f>C13+C18+#REF!+C30+#REF!+C37+#REF!+C46+C51+C56+C61+C67</f>
        <v>#REF!</v>
      </c>
      <c r="D72" s="166" t="e">
        <f>D13+D18+#REF!+D30+#REF!+D37+#REF!+D46+D51+D56+D61+D67</f>
        <v>#REF!</v>
      </c>
      <c r="E72" s="166" t="e">
        <f>E13+E18+#REF!+E30+#REF!+E37+#REF!+E46+E51+E56+E61+E67</f>
        <v>#REF!</v>
      </c>
      <c r="F72" s="166">
        <f>G72+H72+I72</f>
        <v>8288307</v>
      </c>
      <c r="G72" s="166">
        <f>G13+G18+G30+G37+G46+G51+G61+G67+G66</f>
        <v>5066235</v>
      </c>
      <c r="H72" s="166">
        <f>H13+H18+H30+H37+H46+H51+H61+H67+H66</f>
        <v>29065</v>
      </c>
      <c r="I72" s="166">
        <f>I13+I18+I30+I37+I46+I51+I61+I67+I66</f>
        <v>3193007</v>
      </c>
      <c r="J72" s="166">
        <f>K72+L72+M72</f>
        <v>7703987</v>
      </c>
      <c r="K72" s="166">
        <f>K13+K18+K30+K37+K46+K51+K61+K67+K66</f>
        <v>4778603</v>
      </c>
      <c r="L72" s="166">
        <f>L13+L18+L30+L37+L46+L51+L56+L61+L67+L66</f>
        <v>11017</v>
      </c>
      <c r="M72" s="166">
        <f>M13+M18+M30+M37+M46+M51+M56+M61+M67+M66</f>
        <v>2914367</v>
      </c>
      <c r="N72" s="166"/>
      <c r="O72" s="166">
        <f>P72+Q72+R72</f>
        <v>8409979</v>
      </c>
      <c r="P72" s="166">
        <f>P13+P18+P30+P37+P46+P51+P61+P67+P66</f>
        <v>5203341</v>
      </c>
      <c r="Q72" s="166">
        <f>SUM(Q68)</f>
        <v>45058</v>
      </c>
      <c r="R72" s="166">
        <f>R13+R18+R30+R37+R46+R51+R56+R61+R67+R66</f>
        <v>3161580</v>
      </c>
      <c r="S72" s="22" t="e">
        <f>O72/B72*100</f>
        <v>#REF!</v>
      </c>
      <c r="T72" s="22">
        <f>O72/F72*100</f>
        <v>101.46799581627465</v>
      </c>
      <c r="U72" s="22">
        <f>O72/J72*100</f>
        <v>109.16398223413408</v>
      </c>
      <c r="V72" s="22">
        <f t="shared" si="7"/>
        <v>92.95006808990063</v>
      </c>
    </row>
    <row r="73" spans="1:21" ht="14.25" hidden="1">
      <c r="A73" s="27" t="s">
        <v>27</v>
      </c>
      <c r="B73" s="14">
        <f>C73+D73+E73</f>
        <v>0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1"/>
      <c r="O73" s="14">
        <f>P73+Q73+R73</f>
        <v>45058</v>
      </c>
      <c r="P73" s="14"/>
      <c r="Q73" s="14">
        <f>SUM(Q72)</f>
        <v>45058</v>
      </c>
      <c r="R73" s="14"/>
      <c r="S73" s="22" t="e">
        <f>O73/B73*100</f>
        <v>#DIV/0!</v>
      </c>
      <c r="T73" s="22" t="e">
        <f>O73/F73*100</f>
        <v>#DIV/0!</v>
      </c>
      <c r="U73" s="22" t="e">
        <f>O73/J73*100</f>
        <v>#DIV/0!</v>
      </c>
    </row>
    <row r="74" spans="1:21" ht="14.25" hidden="1">
      <c r="A74" s="27" t="s">
        <v>28</v>
      </c>
      <c r="B74" s="14">
        <f>C74+D74+E74</f>
        <v>0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1"/>
      <c r="O74" s="14">
        <f>P74+Q74+R74</f>
        <v>0</v>
      </c>
      <c r="P74" s="14"/>
      <c r="Q74" s="14"/>
      <c r="R74" s="14"/>
      <c r="S74" s="22" t="e">
        <f>O74/B74*100</f>
        <v>#DIV/0!</v>
      </c>
      <c r="T74" s="22">
        <v>0</v>
      </c>
      <c r="U74" s="22">
        <v>0</v>
      </c>
    </row>
    <row r="75" spans="1:21" ht="14.25" hidden="1">
      <c r="A75" s="30" t="s">
        <v>29</v>
      </c>
      <c r="B75" s="14" t="e">
        <f>C75+D75+E75</f>
        <v>#REF!</v>
      </c>
      <c r="C75" s="14" t="e">
        <f>C72+C74</f>
        <v>#REF!</v>
      </c>
      <c r="D75" s="14" t="e">
        <f aca="true" t="shared" si="8" ref="D75:R75">D72+D74</f>
        <v>#REF!</v>
      </c>
      <c r="E75" s="14" t="e">
        <f t="shared" si="8"/>
        <v>#REF!</v>
      </c>
      <c r="F75" s="14">
        <f t="shared" si="8"/>
        <v>8288307</v>
      </c>
      <c r="G75" s="14">
        <f t="shared" si="8"/>
        <v>5066235</v>
      </c>
      <c r="H75" s="14">
        <f t="shared" si="8"/>
        <v>29065</v>
      </c>
      <c r="I75" s="14">
        <f t="shared" si="8"/>
        <v>3193007</v>
      </c>
      <c r="J75" s="14">
        <f t="shared" si="8"/>
        <v>7703987</v>
      </c>
      <c r="K75" s="14">
        <f t="shared" si="8"/>
        <v>4778603</v>
      </c>
      <c r="L75" s="14">
        <f t="shared" si="8"/>
        <v>11017</v>
      </c>
      <c r="M75" s="14">
        <f t="shared" si="8"/>
        <v>2914367</v>
      </c>
      <c r="N75" s="14">
        <f t="shared" si="8"/>
        <v>0</v>
      </c>
      <c r="O75" s="14">
        <f>O72+O74</f>
        <v>8409979</v>
      </c>
      <c r="P75" s="14">
        <f t="shared" si="8"/>
        <v>5203341</v>
      </c>
      <c r="Q75" s="14">
        <f t="shared" si="8"/>
        <v>45058</v>
      </c>
      <c r="R75" s="14">
        <f t="shared" si="8"/>
        <v>3161580</v>
      </c>
      <c r="S75" s="22" t="e">
        <f>O75/B75*100</f>
        <v>#REF!</v>
      </c>
      <c r="T75" s="22">
        <f>O75/F75*100</f>
        <v>101.46799581627465</v>
      </c>
      <c r="U75" s="22">
        <f>O75/J75*100</f>
        <v>109.16398223413408</v>
      </c>
    </row>
    <row r="76" spans="1:21" ht="14.2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3"/>
      <c r="T76" s="33"/>
      <c r="U76" s="33"/>
    </row>
    <row r="77" spans="1:21" ht="14.2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3"/>
      <c r="T77" s="33"/>
      <c r="U77" s="33"/>
    </row>
    <row r="78" spans="1:21" ht="15" customHeight="1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46"/>
      <c r="M78" s="32"/>
      <c r="N78" s="32"/>
      <c r="O78" s="32"/>
      <c r="P78" s="32"/>
      <c r="Q78" s="32"/>
      <c r="R78" s="32"/>
      <c r="S78" s="33"/>
      <c r="T78" s="33"/>
      <c r="U78" s="33"/>
    </row>
    <row r="79" spans="1:21" ht="14.2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3"/>
      <c r="T79" s="33"/>
      <c r="U79" s="33"/>
    </row>
    <row r="80" spans="1:21" ht="14.2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3"/>
      <c r="T80" s="33"/>
      <c r="U80" s="33"/>
    </row>
    <row r="81" spans="1:21" ht="14.2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1"/>
      <c r="Q81" s="32"/>
      <c r="R81" s="32"/>
      <c r="S81" s="33"/>
      <c r="T81" s="33"/>
      <c r="U81" s="33"/>
    </row>
    <row r="82" spans="1:21" ht="14.2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3"/>
      <c r="T82" s="33"/>
      <c r="U82" s="33"/>
    </row>
    <row r="83" spans="1:21" ht="14.2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1"/>
      <c r="Q83" s="1"/>
      <c r="R83" s="32"/>
      <c r="S83" s="33"/>
      <c r="T83" s="33"/>
      <c r="U83" s="33"/>
    </row>
    <row r="84" spans="1:21" ht="14.2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3"/>
      <c r="T84" s="33"/>
      <c r="U84" s="33"/>
    </row>
    <row r="85" spans="2:21" ht="14.25">
      <c r="B85" s="32"/>
      <c r="C85" s="32"/>
      <c r="D85" s="32"/>
      <c r="E85" s="32"/>
      <c r="F85" s="1"/>
      <c r="G85" s="1"/>
      <c r="H85" s="1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3"/>
      <c r="T85" s="33"/>
      <c r="U85" s="33"/>
    </row>
    <row r="86" spans="1:21" ht="14.25">
      <c r="A86" s="31"/>
      <c r="B86" s="32"/>
      <c r="C86" s="32"/>
      <c r="D86" s="32"/>
      <c r="L86" s="32"/>
      <c r="M86" s="32"/>
      <c r="N86" s="32"/>
      <c r="O86" s="32"/>
      <c r="P86" s="32"/>
      <c r="Q86" s="32"/>
      <c r="R86" s="32"/>
      <c r="U86" s="33"/>
    </row>
    <row r="88" spans="1:15" ht="14.25">
      <c r="A88" t="s">
        <v>30</v>
      </c>
      <c r="O88" t="s">
        <v>31</v>
      </c>
    </row>
    <row r="89" spans="1:15" ht="14.25">
      <c r="A89" t="s">
        <v>158</v>
      </c>
      <c r="O89" t="s">
        <v>159</v>
      </c>
    </row>
    <row r="93" ht="14.25">
      <c r="A93" s="34"/>
    </row>
    <row r="94" ht="14.25">
      <c r="A94" s="34"/>
    </row>
    <row r="95" ht="14.25">
      <c r="A95" s="34"/>
    </row>
  </sheetData>
  <sheetProtection/>
  <mergeCells count="7">
    <mergeCell ref="B10:E10"/>
    <mergeCell ref="F10:I10"/>
    <mergeCell ref="J10:M10"/>
    <mergeCell ref="A6:U6"/>
    <mergeCell ref="A7:U7"/>
    <mergeCell ref="B9:N9"/>
    <mergeCell ref="O9:R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zoomScalePageLayoutView="0" workbookViewId="0" topLeftCell="A1">
      <selection activeCell="A5" sqref="A5:T5"/>
    </sheetView>
  </sheetViews>
  <sheetFormatPr defaultColWidth="9.140625" defaultRowHeight="15"/>
  <cols>
    <col min="1" max="1" width="39.421875" style="1" customWidth="1"/>
    <col min="2" max="2" width="9.28125" style="1" hidden="1" customWidth="1"/>
    <col min="3" max="3" width="7.8515625" style="1" hidden="1" customWidth="1"/>
    <col min="4" max="4" width="9.00390625" style="1" hidden="1" customWidth="1"/>
    <col min="5" max="5" width="8.8515625" style="0" hidden="1" customWidth="1"/>
    <col min="6" max="6" width="9.140625" style="120" customWidth="1"/>
    <col min="7" max="7" width="9.57421875" style="120" customWidth="1"/>
    <col min="8" max="8" width="8.8515625" style="120" customWidth="1"/>
    <col min="9" max="9" width="9.00390625" style="120" customWidth="1"/>
    <col min="10" max="10" width="8.8515625" style="120" customWidth="1"/>
    <col min="11" max="11" width="7.7109375" style="1" customWidth="1"/>
    <col min="12" max="12" width="8.8515625" style="254" customWidth="1"/>
    <col min="13" max="13" width="8.8515625" style="1" customWidth="1"/>
    <col min="14" max="14" width="9.140625" style="47" customWidth="1"/>
    <col min="15" max="15" width="7.7109375" style="1" customWidth="1"/>
    <col min="16" max="16" width="9.00390625" style="47" customWidth="1"/>
    <col min="17" max="17" width="9.28125" style="47" customWidth="1"/>
    <col min="18" max="18" width="7.57421875" style="1" hidden="1" customWidth="1"/>
    <col min="19" max="19" width="8.8515625" style="1" customWidth="1"/>
    <col min="20" max="20" width="9.00390625" style="1" customWidth="1"/>
    <col min="21" max="21" width="8.7109375" style="1" customWidth="1"/>
  </cols>
  <sheetData>
    <row r="1" ht="14.25">
      <c r="P1" s="47" t="s">
        <v>162</v>
      </c>
    </row>
    <row r="5" spans="1:21" s="66" customFormat="1" ht="18">
      <c r="A5" s="253" t="s">
        <v>1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65"/>
    </row>
    <row r="6" spans="1:21" s="66" customFormat="1" ht="18">
      <c r="A6" s="253" t="s">
        <v>397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65"/>
    </row>
    <row r="7" ht="9.75" customHeight="1"/>
    <row r="8" spans="1:21" s="69" customFormat="1" ht="13.5" customHeight="1">
      <c r="A8" s="250" t="s">
        <v>163</v>
      </c>
      <c r="B8" s="282" t="s">
        <v>164</v>
      </c>
      <c r="C8" s="283"/>
      <c r="D8" s="283"/>
      <c r="E8" s="284"/>
      <c r="F8" s="285" t="s">
        <v>398</v>
      </c>
      <c r="G8" s="286"/>
      <c r="H8" s="286"/>
      <c r="I8" s="287"/>
      <c r="J8" s="285" t="s">
        <v>399</v>
      </c>
      <c r="K8" s="286"/>
      <c r="L8" s="286"/>
      <c r="M8" s="287"/>
      <c r="N8" s="282" t="s">
        <v>400</v>
      </c>
      <c r="O8" s="283"/>
      <c r="P8" s="283"/>
      <c r="Q8" s="284"/>
      <c r="R8" s="67" t="s">
        <v>3</v>
      </c>
      <c r="S8" s="67" t="s">
        <v>3</v>
      </c>
      <c r="T8" s="67" t="s">
        <v>3</v>
      </c>
      <c r="U8" s="68" t="s">
        <v>33</v>
      </c>
    </row>
    <row r="9" spans="1:21" s="20" customFormat="1" ht="14.25" customHeight="1">
      <c r="A9" s="281"/>
      <c r="B9" s="67" t="s">
        <v>38</v>
      </c>
      <c r="C9" s="67" t="s">
        <v>13</v>
      </c>
      <c r="D9" s="67" t="s">
        <v>39</v>
      </c>
      <c r="E9" s="67" t="s">
        <v>11</v>
      </c>
      <c r="F9" s="212" t="s">
        <v>38</v>
      </c>
      <c r="G9" s="212" t="s">
        <v>13</v>
      </c>
      <c r="H9" s="212" t="s">
        <v>39</v>
      </c>
      <c r="I9" s="212" t="s">
        <v>11</v>
      </c>
      <c r="J9" s="212" t="s">
        <v>38</v>
      </c>
      <c r="K9" s="212" t="s">
        <v>13</v>
      </c>
      <c r="L9" s="212" t="s">
        <v>39</v>
      </c>
      <c r="M9" s="212" t="s">
        <v>11</v>
      </c>
      <c r="N9" s="70" t="s">
        <v>38</v>
      </c>
      <c r="O9" s="67" t="s">
        <v>13</v>
      </c>
      <c r="P9" s="70" t="s">
        <v>39</v>
      </c>
      <c r="Q9" s="70" t="s">
        <v>11</v>
      </c>
      <c r="R9" s="41" t="s">
        <v>165</v>
      </c>
      <c r="S9" s="41" t="s">
        <v>166</v>
      </c>
      <c r="T9" s="71" t="s">
        <v>167</v>
      </c>
      <c r="U9" s="10" t="s">
        <v>168</v>
      </c>
    </row>
    <row r="10" spans="1:21" s="20" customFormat="1" ht="14.2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62">
        <v>2</v>
      </c>
      <c r="G10" s="162">
        <v>3</v>
      </c>
      <c r="H10" s="162">
        <v>4</v>
      </c>
      <c r="I10" s="162">
        <v>5</v>
      </c>
      <c r="J10" s="162">
        <v>6</v>
      </c>
      <c r="K10" s="162">
        <v>7</v>
      </c>
      <c r="L10" s="162">
        <v>8</v>
      </c>
      <c r="M10" s="162">
        <v>9</v>
      </c>
      <c r="N10" s="42">
        <v>10</v>
      </c>
      <c r="O10" s="19">
        <v>11</v>
      </c>
      <c r="P10" s="42">
        <v>12</v>
      </c>
      <c r="Q10" s="82">
        <v>13</v>
      </c>
      <c r="R10" s="19">
        <v>14</v>
      </c>
      <c r="S10" s="41">
        <v>14</v>
      </c>
      <c r="T10" s="19">
        <v>15</v>
      </c>
      <c r="U10" s="41">
        <v>16</v>
      </c>
    </row>
    <row r="11" spans="1:21" ht="14.25" customHeight="1">
      <c r="A11" s="27" t="s">
        <v>169</v>
      </c>
      <c r="B11" s="27">
        <f aca="true" t="shared" si="0" ref="B11:Q11">B13+B15+B16</f>
        <v>0</v>
      </c>
      <c r="C11" s="27">
        <f t="shared" si="0"/>
        <v>0</v>
      </c>
      <c r="D11" s="27">
        <f t="shared" si="0"/>
        <v>0</v>
      </c>
      <c r="E11" s="27">
        <f t="shared" si="0"/>
        <v>0</v>
      </c>
      <c r="F11" s="121">
        <f aca="true" t="shared" si="1" ref="F11:M11">F13+F15+F16+F12</f>
        <v>512557</v>
      </c>
      <c r="G11" s="121">
        <f t="shared" si="1"/>
        <v>0</v>
      </c>
      <c r="H11" s="121">
        <f t="shared" si="1"/>
        <v>548366</v>
      </c>
      <c r="I11" s="121">
        <f t="shared" si="1"/>
        <v>1060923</v>
      </c>
      <c r="J11" s="121">
        <f t="shared" si="1"/>
        <v>477229</v>
      </c>
      <c r="K11" s="121">
        <f t="shared" si="1"/>
        <v>0</v>
      </c>
      <c r="L11" s="121">
        <f t="shared" si="1"/>
        <v>519612</v>
      </c>
      <c r="M11" s="121">
        <f t="shared" si="1"/>
        <v>996841</v>
      </c>
      <c r="N11" s="72">
        <f t="shared" si="0"/>
        <v>516228</v>
      </c>
      <c r="O11" s="27">
        <f t="shared" si="0"/>
        <v>0</v>
      </c>
      <c r="P11" s="72">
        <f t="shared" si="0"/>
        <v>562000</v>
      </c>
      <c r="Q11" s="72">
        <f t="shared" si="0"/>
        <v>1078228</v>
      </c>
      <c r="R11" s="73" t="e">
        <f>Q11/E11*100</f>
        <v>#DIV/0!</v>
      </c>
      <c r="S11" s="73">
        <f aca="true" t="shared" si="2" ref="S11:S37">Q11/I11*100</f>
        <v>101.63112685840537</v>
      </c>
      <c r="T11" s="74">
        <f>Q11/M11*100</f>
        <v>108.16449162905619</v>
      </c>
      <c r="U11" s="74">
        <f>M11/I11*100</f>
        <v>93.95978784511223</v>
      </c>
    </row>
    <row r="12" spans="1:21" s="50" customFormat="1" ht="12.75">
      <c r="A12" s="75" t="s">
        <v>170</v>
      </c>
      <c r="B12" s="75"/>
      <c r="C12" s="75"/>
      <c r="D12" s="75"/>
      <c r="E12" s="75"/>
      <c r="F12" s="122">
        <v>67631</v>
      </c>
      <c r="G12" s="122"/>
      <c r="H12" s="122"/>
      <c r="I12" s="122">
        <f>F12+H12+G12</f>
        <v>67631</v>
      </c>
      <c r="J12" s="122">
        <v>67631</v>
      </c>
      <c r="K12" s="122"/>
      <c r="L12" s="122"/>
      <c r="M12" s="122">
        <f>J12+L12+K12</f>
        <v>67631</v>
      </c>
      <c r="N12" s="76"/>
      <c r="O12" s="75"/>
      <c r="P12" s="76"/>
      <c r="Q12" s="76">
        <f>N12+P12+O12</f>
        <v>0</v>
      </c>
      <c r="R12" s="77"/>
      <c r="S12" s="78">
        <f>Q12/I12*100</f>
        <v>0</v>
      </c>
      <c r="T12" s="78">
        <f>Q12/M12*100</f>
        <v>0</v>
      </c>
      <c r="U12" s="78">
        <f>M12/I12*100</f>
        <v>100</v>
      </c>
    </row>
    <row r="13" spans="1:21" s="2" customFormat="1" ht="12.75">
      <c r="A13" s="75" t="s">
        <v>171</v>
      </c>
      <c r="B13" s="75"/>
      <c r="C13" s="75"/>
      <c r="D13" s="75"/>
      <c r="E13" s="75">
        <f>SUM(B13:D13)</f>
        <v>0</v>
      </c>
      <c r="F13" s="122">
        <v>444926</v>
      </c>
      <c r="G13" s="122"/>
      <c r="H13" s="122">
        <v>452014</v>
      </c>
      <c r="I13" s="122">
        <f>F13+H13+G13</f>
        <v>896940</v>
      </c>
      <c r="J13" s="122">
        <v>409598</v>
      </c>
      <c r="K13" s="122"/>
      <c r="L13" s="122">
        <v>426199</v>
      </c>
      <c r="M13" s="122">
        <f>J13+L13+K13</f>
        <v>835797</v>
      </c>
      <c r="N13" s="76">
        <v>516228</v>
      </c>
      <c r="O13" s="75"/>
      <c r="P13" s="76">
        <v>460000</v>
      </c>
      <c r="Q13" s="76">
        <f>N13+P13+O13</f>
        <v>976228</v>
      </c>
      <c r="R13" s="78">
        <v>0</v>
      </c>
      <c r="S13" s="78">
        <f t="shared" si="2"/>
        <v>108.83983321069415</v>
      </c>
      <c r="T13" s="78">
        <f>Q13/M13*100</f>
        <v>116.80204642993455</v>
      </c>
      <c r="U13" s="78">
        <f aca="true" t="shared" si="3" ref="U13:U89">M13/I13*100</f>
        <v>93.18315606395076</v>
      </c>
    </row>
    <row r="14" spans="1:21" s="2" customFormat="1" ht="12.75" hidden="1">
      <c r="A14" s="27"/>
      <c r="B14" s="75"/>
      <c r="C14" s="75"/>
      <c r="D14" s="75"/>
      <c r="E14" s="75"/>
      <c r="F14" s="122"/>
      <c r="G14" s="122"/>
      <c r="H14" s="122"/>
      <c r="I14" s="122"/>
      <c r="J14" s="122"/>
      <c r="K14" s="122"/>
      <c r="L14" s="122"/>
      <c r="M14" s="122"/>
      <c r="N14" s="76"/>
      <c r="O14" s="75"/>
      <c r="P14" s="76"/>
      <c r="Q14" s="76"/>
      <c r="R14" s="78"/>
      <c r="S14" s="78"/>
      <c r="T14" s="78"/>
      <c r="U14" s="78"/>
    </row>
    <row r="15" spans="1:21" ht="14.25">
      <c r="A15" s="75" t="s">
        <v>173</v>
      </c>
      <c r="B15" s="75"/>
      <c r="C15" s="75"/>
      <c r="D15" s="75"/>
      <c r="E15" s="75">
        <f>SUM(B15:D15)</f>
        <v>0</v>
      </c>
      <c r="F15" s="122"/>
      <c r="G15" s="122"/>
      <c r="H15" s="122">
        <v>96352</v>
      </c>
      <c r="I15" s="122">
        <f>F15+H15+G15</f>
        <v>96352</v>
      </c>
      <c r="J15" s="122"/>
      <c r="K15" s="122"/>
      <c r="L15" s="122">
        <v>93413</v>
      </c>
      <c r="M15" s="122">
        <f>J15+L15+K15</f>
        <v>93413</v>
      </c>
      <c r="N15" s="76"/>
      <c r="O15" s="75"/>
      <c r="P15" s="76">
        <v>102000</v>
      </c>
      <c r="Q15" s="76">
        <f>N15+P15+O15</f>
        <v>102000</v>
      </c>
      <c r="R15" s="78" t="e">
        <f>Q15/E15*100</f>
        <v>#DIV/0!</v>
      </c>
      <c r="S15" s="78">
        <f t="shared" si="2"/>
        <v>105.86183992029225</v>
      </c>
      <c r="T15" s="78">
        <f>Q15/M15*100</f>
        <v>109.19251067838525</v>
      </c>
      <c r="U15" s="78">
        <f t="shared" si="3"/>
        <v>96.94972600464962</v>
      </c>
    </row>
    <row r="16" spans="1:21" ht="25.5" hidden="1">
      <c r="A16" s="24" t="s">
        <v>174</v>
      </c>
      <c r="B16" s="75"/>
      <c r="C16" s="75"/>
      <c r="D16" s="75"/>
      <c r="E16" s="75">
        <f>SUM(B16:D16)</f>
        <v>0</v>
      </c>
      <c r="F16" s="122"/>
      <c r="G16" s="122"/>
      <c r="H16" s="122"/>
      <c r="I16" s="122">
        <f>F16+H16+G16</f>
        <v>0</v>
      </c>
      <c r="J16" s="122"/>
      <c r="K16" s="122"/>
      <c r="L16" s="122"/>
      <c r="M16" s="122">
        <f>J16+L16+K16</f>
        <v>0</v>
      </c>
      <c r="N16" s="76"/>
      <c r="O16" s="75"/>
      <c r="P16" s="76"/>
      <c r="Q16" s="76">
        <f>N16+P16+O16</f>
        <v>0</v>
      </c>
      <c r="R16" s="78" t="e">
        <f>Q16/E16*100</f>
        <v>#DIV/0!</v>
      </c>
      <c r="S16" s="78" t="e">
        <f t="shared" si="2"/>
        <v>#DIV/0!</v>
      </c>
      <c r="T16" s="78">
        <v>0</v>
      </c>
      <c r="U16" s="78" t="e">
        <f t="shared" si="3"/>
        <v>#DIV/0!</v>
      </c>
    </row>
    <row r="17" spans="1:21" ht="14.25">
      <c r="A17" s="27" t="s">
        <v>175</v>
      </c>
      <c r="B17" s="27">
        <f aca="true" t="shared" si="4" ref="B17:Q17">B19+B20+B18+B22+B21</f>
        <v>0</v>
      </c>
      <c r="C17" s="27">
        <f t="shared" si="4"/>
        <v>0</v>
      </c>
      <c r="D17" s="27">
        <f t="shared" si="4"/>
        <v>0</v>
      </c>
      <c r="E17" s="27">
        <f t="shared" si="4"/>
        <v>0</v>
      </c>
      <c r="F17" s="121">
        <f t="shared" si="4"/>
        <v>133547</v>
      </c>
      <c r="G17" s="121">
        <f t="shared" si="4"/>
        <v>0</v>
      </c>
      <c r="H17" s="121">
        <f t="shared" si="4"/>
        <v>0</v>
      </c>
      <c r="I17" s="121">
        <f t="shared" si="4"/>
        <v>133547</v>
      </c>
      <c r="J17" s="121">
        <f t="shared" si="4"/>
        <v>87594</v>
      </c>
      <c r="K17" s="121">
        <f t="shared" si="4"/>
        <v>0</v>
      </c>
      <c r="L17" s="121">
        <f t="shared" si="4"/>
        <v>0</v>
      </c>
      <c r="M17" s="121">
        <f t="shared" si="4"/>
        <v>87594</v>
      </c>
      <c r="N17" s="72">
        <f t="shared" si="4"/>
        <v>144083</v>
      </c>
      <c r="O17" s="27">
        <f t="shared" si="4"/>
        <v>0</v>
      </c>
      <c r="P17" s="72">
        <f t="shared" si="4"/>
        <v>0</v>
      </c>
      <c r="Q17" s="72">
        <f t="shared" si="4"/>
        <v>144083</v>
      </c>
      <c r="R17" s="74" t="e">
        <f>Q17/E17*100</f>
        <v>#DIV/0!</v>
      </c>
      <c r="S17" s="74">
        <f t="shared" si="2"/>
        <v>107.88935730491886</v>
      </c>
      <c r="T17" s="74">
        <f>Q17/M17*100</f>
        <v>164.4895769116606</v>
      </c>
      <c r="U17" s="74">
        <f t="shared" si="3"/>
        <v>65.59039139778506</v>
      </c>
    </row>
    <row r="18" spans="1:21" s="2" customFormat="1" ht="12.75" hidden="1">
      <c r="A18" s="75" t="s">
        <v>176</v>
      </c>
      <c r="B18" s="75"/>
      <c r="C18" s="75"/>
      <c r="D18" s="75"/>
      <c r="E18" s="75">
        <f>SUM(B18:D18)</f>
        <v>0</v>
      </c>
      <c r="F18" s="122"/>
      <c r="G18" s="122"/>
      <c r="H18" s="122"/>
      <c r="I18" s="122">
        <f aca="true" t="shared" si="5" ref="I18:I85">F18+H18+G18</f>
        <v>0</v>
      </c>
      <c r="J18" s="122"/>
      <c r="K18" s="122"/>
      <c r="L18" s="122"/>
      <c r="M18" s="122">
        <f aca="true" t="shared" si="6" ref="M18:M74">J18+L18+K18</f>
        <v>0</v>
      </c>
      <c r="N18" s="76"/>
      <c r="O18" s="75"/>
      <c r="P18" s="76"/>
      <c r="Q18" s="76">
        <f aca="true" t="shared" si="7" ref="Q18:Q74">N18+P18+O18</f>
        <v>0</v>
      </c>
      <c r="R18" s="78">
        <v>0</v>
      </c>
      <c r="S18" s="78" t="e">
        <f t="shared" si="2"/>
        <v>#DIV/0!</v>
      </c>
      <c r="T18" s="78">
        <v>0</v>
      </c>
      <c r="U18" s="78" t="e">
        <f t="shared" si="3"/>
        <v>#DIV/0!</v>
      </c>
    </row>
    <row r="19" spans="1:21" s="2" customFormat="1" ht="12.75">
      <c r="A19" s="75" t="s">
        <v>177</v>
      </c>
      <c r="B19" s="75"/>
      <c r="C19" s="75"/>
      <c r="D19" s="75"/>
      <c r="E19" s="75">
        <f>SUM(B19:D19)</f>
        <v>0</v>
      </c>
      <c r="F19" s="122">
        <v>38173</v>
      </c>
      <c r="G19" s="122"/>
      <c r="H19" s="122"/>
      <c r="I19" s="122">
        <f t="shared" si="5"/>
        <v>38173</v>
      </c>
      <c r="J19" s="122">
        <v>22966</v>
      </c>
      <c r="K19" s="122"/>
      <c r="L19" s="122"/>
      <c r="M19" s="122">
        <f t="shared" si="6"/>
        <v>22966</v>
      </c>
      <c r="N19" s="76">
        <v>42857</v>
      </c>
      <c r="O19" s="75"/>
      <c r="P19" s="76"/>
      <c r="Q19" s="76">
        <f t="shared" si="7"/>
        <v>42857</v>
      </c>
      <c r="R19" s="78">
        <v>0</v>
      </c>
      <c r="S19" s="78">
        <f t="shared" si="2"/>
        <v>112.27045293794042</v>
      </c>
      <c r="T19" s="78">
        <v>0</v>
      </c>
      <c r="U19" s="78">
        <f t="shared" si="3"/>
        <v>60.162942393838584</v>
      </c>
    </row>
    <row r="20" spans="1:21" s="2" customFormat="1" ht="12.75">
      <c r="A20" s="79" t="s">
        <v>178</v>
      </c>
      <c r="B20" s="75"/>
      <c r="C20" s="75"/>
      <c r="D20" s="75"/>
      <c r="E20" s="75">
        <f>SUM(B20:D20)</f>
        <v>0</v>
      </c>
      <c r="F20" s="122">
        <v>95374</v>
      </c>
      <c r="G20" s="122"/>
      <c r="H20" s="122"/>
      <c r="I20" s="122">
        <f t="shared" si="5"/>
        <v>95374</v>
      </c>
      <c r="J20" s="122">
        <v>64628</v>
      </c>
      <c r="K20" s="122"/>
      <c r="L20" s="122"/>
      <c r="M20" s="122">
        <f t="shared" si="6"/>
        <v>64628</v>
      </c>
      <c r="N20" s="76">
        <v>101226</v>
      </c>
      <c r="O20" s="75"/>
      <c r="P20" s="76"/>
      <c r="Q20" s="76">
        <f t="shared" si="7"/>
        <v>101226</v>
      </c>
      <c r="R20" s="78">
        <v>0</v>
      </c>
      <c r="S20" s="78">
        <f t="shared" si="2"/>
        <v>106.13584415039739</v>
      </c>
      <c r="T20" s="78">
        <v>0</v>
      </c>
      <c r="U20" s="78">
        <f t="shared" si="3"/>
        <v>67.76270262335647</v>
      </c>
    </row>
    <row r="21" spans="1:21" s="2" customFormat="1" ht="24.75" customHeight="1" hidden="1">
      <c r="A21" s="80" t="s">
        <v>179</v>
      </c>
      <c r="B21" s="75"/>
      <c r="C21" s="75"/>
      <c r="D21" s="75"/>
      <c r="E21" s="75">
        <f>SUM(B21:D21)</f>
        <v>0</v>
      </c>
      <c r="F21" s="122"/>
      <c r="G21" s="122"/>
      <c r="H21" s="122"/>
      <c r="I21" s="122">
        <f t="shared" si="5"/>
        <v>0</v>
      </c>
      <c r="J21" s="122"/>
      <c r="K21" s="122"/>
      <c r="L21" s="122"/>
      <c r="M21" s="122">
        <f t="shared" si="6"/>
        <v>0</v>
      </c>
      <c r="N21" s="76"/>
      <c r="O21" s="75"/>
      <c r="P21" s="76"/>
      <c r="Q21" s="76">
        <f t="shared" si="7"/>
        <v>0</v>
      </c>
      <c r="R21" s="78">
        <v>0</v>
      </c>
      <c r="S21" s="74" t="e">
        <f t="shared" si="2"/>
        <v>#DIV/0!</v>
      </c>
      <c r="T21" s="78">
        <v>0</v>
      </c>
      <c r="U21" s="78" t="e">
        <f t="shared" si="3"/>
        <v>#DIV/0!</v>
      </c>
    </row>
    <row r="22" spans="1:21" s="2" customFormat="1" ht="12.75" hidden="1">
      <c r="A22" s="75" t="s">
        <v>180</v>
      </c>
      <c r="B22" s="75"/>
      <c r="C22" s="75"/>
      <c r="D22" s="75"/>
      <c r="E22" s="75">
        <f>SUM(B22:D22)</f>
        <v>0</v>
      </c>
      <c r="F22" s="122"/>
      <c r="G22" s="122"/>
      <c r="H22" s="122"/>
      <c r="I22" s="122">
        <f t="shared" si="5"/>
        <v>0</v>
      </c>
      <c r="J22" s="122"/>
      <c r="K22" s="122"/>
      <c r="L22" s="122"/>
      <c r="M22" s="122">
        <f t="shared" si="6"/>
        <v>0</v>
      </c>
      <c r="N22" s="76"/>
      <c r="O22" s="75"/>
      <c r="P22" s="76"/>
      <c r="Q22" s="76">
        <f t="shared" si="7"/>
        <v>0</v>
      </c>
      <c r="R22" s="78">
        <v>0</v>
      </c>
      <c r="S22" s="74"/>
      <c r="T22" s="78">
        <v>0</v>
      </c>
      <c r="U22" s="78"/>
    </row>
    <row r="23" spans="1:21" s="23" customFormat="1" ht="12.75">
      <c r="A23" s="27" t="s">
        <v>181</v>
      </c>
      <c r="B23" s="27">
        <f>B24+B26+B32+B31</f>
        <v>0</v>
      </c>
      <c r="C23" s="27">
        <f>C24+C26+C32+C31</f>
        <v>0</v>
      </c>
      <c r="D23" s="27">
        <f>D24+D26+D32+D31</f>
        <v>0</v>
      </c>
      <c r="E23" s="27">
        <f>E24+E26+E32+E31</f>
        <v>0</v>
      </c>
      <c r="F23" s="121">
        <f>F24+F26+F32+F31+F29+F28</f>
        <v>71241</v>
      </c>
      <c r="G23" s="121">
        <f>G24+G26+G32+G31+G29+G28</f>
        <v>0</v>
      </c>
      <c r="H23" s="121">
        <f>H24+H26+H32+H31+H29+H28</f>
        <v>0</v>
      </c>
      <c r="I23" s="121">
        <f>I24+I26+I32+I31+I29</f>
        <v>71241</v>
      </c>
      <c r="J23" s="121">
        <f>J24+J26+J32+J31+J29+J28</f>
        <v>48385</v>
      </c>
      <c r="K23" s="121">
        <f>K24+K26+K32+K31+K29+K28</f>
        <v>0</v>
      </c>
      <c r="L23" s="121">
        <f>L24+L26+L32+L31+L29+L28</f>
        <v>0</v>
      </c>
      <c r="M23" s="121">
        <f>M24+M26+M32+M31+M29+M28</f>
        <v>48385</v>
      </c>
      <c r="N23" s="72">
        <f>N24+N26+N28+N29+N31+N32</f>
        <v>62279</v>
      </c>
      <c r="O23" s="27">
        <f>O24+O26+O32+O31</f>
        <v>0</v>
      </c>
      <c r="P23" s="72">
        <f>P24+P26+P32+P31</f>
        <v>0</v>
      </c>
      <c r="Q23" s="72">
        <f>Q24+Q26+Q32+Q31+Q28+Q29</f>
        <v>62279</v>
      </c>
      <c r="R23" s="74" t="e">
        <f>Q23/E23*100</f>
        <v>#DIV/0!</v>
      </c>
      <c r="S23" s="74">
        <f t="shared" si="2"/>
        <v>87.42016535422017</v>
      </c>
      <c r="T23" s="74">
        <f>Q23/M23*100</f>
        <v>128.7155110054769</v>
      </c>
      <c r="U23" s="74">
        <f t="shared" si="3"/>
        <v>67.9173509636305</v>
      </c>
    </row>
    <row r="24" spans="1:21" s="2" customFormat="1" ht="12.75">
      <c r="A24" s="75" t="s">
        <v>182</v>
      </c>
      <c r="B24" s="75"/>
      <c r="C24" s="75"/>
      <c r="D24" s="75"/>
      <c r="E24" s="75">
        <f>SUM(B24:D24)</f>
        <v>0</v>
      </c>
      <c r="F24" s="122">
        <v>4172</v>
      </c>
      <c r="G24" s="122"/>
      <c r="H24" s="122"/>
      <c r="I24" s="122">
        <f t="shared" si="5"/>
        <v>4172</v>
      </c>
      <c r="J24" s="122">
        <v>1378</v>
      </c>
      <c r="K24" s="122"/>
      <c r="L24" s="122"/>
      <c r="M24" s="122">
        <f t="shared" si="6"/>
        <v>1378</v>
      </c>
      <c r="N24" s="76">
        <v>2794</v>
      </c>
      <c r="O24" s="75"/>
      <c r="P24" s="76"/>
      <c r="Q24" s="76">
        <f t="shared" si="7"/>
        <v>2794</v>
      </c>
      <c r="R24" s="78">
        <v>0</v>
      </c>
      <c r="S24" s="78">
        <f t="shared" si="2"/>
        <v>66.97027804410355</v>
      </c>
      <c r="T24" s="78">
        <v>0</v>
      </c>
      <c r="U24" s="78">
        <f t="shared" si="3"/>
        <v>33.02972195589645</v>
      </c>
    </row>
    <row r="25" spans="1:21" s="2" customFormat="1" ht="12.75" hidden="1">
      <c r="A25" s="27"/>
      <c r="B25" s="75"/>
      <c r="C25" s="75"/>
      <c r="D25" s="75"/>
      <c r="E25" s="75"/>
      <c r="F25" s="122"/>
      <c r="G25" s="122"/>
      <c r="H25" s="122"/>
      <c r="I25" s="122"/>
      <c r="J25" s="122"/>
      <c r="K25" s="122"/>
      <c r="L25" s="122"/>
      <c r="M25" s="122"/>
      <c r="N25" s="76"/>
      <c r="O25" s="75"/>
      <c r="P25" s="76"/>
      <c r="Q25" s="76"/>
      <c r="R25" s="78"/>
      <c r="S25" s="78"/>
      <c r="T25" s="78"/>
      <c r="U25" s="78"/>
    </row>
    <row r="26" spans="1:21" s="2" customFormat="1" ht="12.75">
      <c r="A26" s="75" t="s">
        <v>183</v>
      </c>
      <c r="B26" s="75"/>
      <c r="C26" s="75"/>
      <c r="D26" s="75"/>
      <c r="E26" s="75">
        <f>SUM(B26:D26)</f>
        <v>0</v>
      </c>
      <c r="F26" s="122"/>
      <c r="G26" s="122"/>
      <c r="H26" s="122"/>
      <c r="I26" s="122">
        <f t="shared" si="5"/>
        <v>0</v>
      </c>
      <c r="J26" s="122"/>
      <c r="K26" s="122"/>
      <c r="L26" s="122"/>
      <c r="M26" s="122">
        <f t="shared" si="6"/>
        <v>0</v>
      </c>
      <c r="N26" s="76">
        <v>14223</v>
      </c>
      <c r="O26" s="75"/>
      <c r="P26" s="76"/>
      <c r="Q26" s="76">
        <f t="shared" si="7"/>
        <v>14223</v>
      </c>
      <c r="R26" s="78">
        <v>0</v>
      </c>
      <c r="S26" s="78">
        <v>0</v>
      </c>
      <c r="T26" s="78">
        <v>0</v>
      </c>
      <c r="U26" s="78">
        <v>0</v>
      </c>
    </row>
    <row r="27" spans="1:21" s="2" customFormat="1" ht="12.75" hidden="1">
      <c r="A27" s="27"/>
      <c r="B27" s="75"/>
      <c r="C27" s="75"/>
      <c r="D27" s="75"/>
      <c r="E27" s="75"/>
      <c r="F27" s="122"/>
      <c r="G27" s="122"/>
      <c r="H27" s="122"/>
      <c r="I27" s="122"/>
      <c r="J27" s="122"/>
      <c r="K27" s="122"/>
      <c r="L27" s="122"/>
      <c r="M27" s="122"/>
      <c r="N27" s="76"/>
      <c r="O27" s="75"/>
      <c r="P27" s="76"/>
      <c r="Q27" s="76"/>
      <c r="R27" s="78"/>
      <c r="S27" s="78"/>
      <c r="T27" s="78"/>
      <c r="U27" s="78"/>
    </row>
    <row r="28" spans="1:21" s="2" customFormat="1" ht="12.75">
      <c r="A28" s="75" t="s">
        <v>184</v>
      </c>
      <c r="B28" s="75"/>
      <c r="C28" s="75"/>
      <c r="D28" s="75"/>
      <c r="E28" s="75"/>
      <c r="F28" s="122"/>
      <c r="G28" s="122"/>
      <c r="H28" s="122"/>
      <c r="I28" s="122">
        <f t="shared" si="5"/>
        <v>0</v>
      </c>
      <c r="J28" s="122"/>
      <c r="K28" s="122"/>
      <c r="L28" s="122"/>
      <c r="M28" s="122">
        <f t="shared" si="6"/>
        <v>0</v>
      </c>
      <c r="N28" s="76"/>
      <c r="O28" s="75"/>
      <c r="P28" s="76"/>
      <c r="Q28" s="76">
        <f t="shared" si="7"/>
        <v>0</v>
      </c>
      <c r="R28" s="78"/>
      <c r="S28" s="78">
        <v>0</v>
      </c>
      <c r="T28" s="78">
        <v>0</v>
      </c>
      <c r="U28" s="78">
        <v>0</v>
      </c>
    </row>
    <row r="29" spans="1:21" s="2" customFormat="1" ht="12.75">
      <c r="A29" s="75" t="s">
        <v>418</v>
      </c>
      <c r="B29" s="75"/>
      <c r="C29" s="75"/>
      <c r="D29" s="75"/>
      <c r="E29" s="75"/>
      <c r="F29" s="122"/>
      <c r="G29" s="122"/>
      <c r="H29" s="122"/>
      <c r="I29" s="122">
        <f t="shared" si="5"/>
        <v>0</v>
      </c>
      <c r="J29" s="122"/>
      <c r="K29" s="122"/>
      <c r="L29" s="122"/>
      <c r="M29" s="122">
        <f t="shared" si="6"/>
        <v>0</v>
      </c>
      <c r="N29" s="76">
        <v>25200</v>
      </c>
      <c r="O29" s="75"/>
      <c r="P29" s="76"/>
      <c r="Q29" s="76">
        <f t="shared" si="7"/>
        <v>25200</v>
      </c>
      <c r="R29" s="78"/>
      <c r="S29" s="78">
        <v>0</v>
      </c>
      <c r="T29" s="78">
        <v>0</v>
      </c>
      <c r="U29" s="78">
        <v>0</v>
      </c>
    </row>
    <row r="30" spans="1:21" s="2" customFormat="1" ht="12.75" hidden="1">
      <c r="A30" s="27"/>
      <c r="B30" s="75"/>
      <c r="C30" s="75"/>
      <c r="D30" s="75"/>
      <c r="E30" s="75"/>
      <c r="F30" s="122"/>
      <c r="G30" s="122"/>
      <c r="H30" s="122"/>
      <c r="I30" s="122"/>
      <c r="J30" s="122"/>
      <c r="K30" s="122"/>
      <c r="L30" s="122"/>
      <c r="M30" s="122"/>
      <c r="N30" s="76"/>
      <c r="O30" s="75"/>
      <c r="P30" s="76"/>
      <c r="Q30" s="76"/>
      <c r="R30" s="78"/>
      <c r="S30" s="78"/>
      <c r="T30" s="78"/>
      <c r="U30" s="78"/>
    </row>
    <row r="31" spans="1:21" s="2" customFormat="1" ht="12.75">
      <c r="A31" s="75" t="s">
        <v>185</v>
      </c>
      <c r="B31" s="75"/>
      <c r="C31" s="75"/>
      <c r="D31" s="75"/>
      <c r="E31" s="75"/>
      <c r="F31" s="122">
        <v>2218</v>
      </c>
      <c r="G31" s="122"/>
      <c r="H31" s="122"/>
      <c r="I31" s="122">
        <f t="shared" si="5"/>
        <v>2218</v>
      </c>
      <c r="J31" s="122"/>
      <c r="K31" s="122"/>
      <c r="L31" s="122"/>
      <c r="M31" s="122">
        <f t="shared" si="6"/>
        <v>0</v>
      </c>
      <c r="N31" s="76">
        <v>2218</v>
      </c>
      <c r="O31" s="75"/>
      <c r="P31" s="76"/>
      <c r="Q31" s="76">
        <f t="shared" si="7"/>
        <v>2218</v>
      </c>
      <c r="R31" s="78">
        <v>0</v>
      </c>
      <c r="S31" s="78">
        <f t="shared" si="2"/>
        <v>100</v>
      </c>
      <c r="T31" s="78">
        <v>0</v>
      </c>
      <c r="U31" s="78">
        <f t="shared" si="3"/>
        <v>0</v>
      </c>
    </row>
    <row r="32" spans="1:21" s="2" customFormat="1" ht="12.75">
      <c r="A32" s="75" t="s">
        <v>186</v>
      </c>
      <c r="B32" s="75"/>
      <c r="C32" s="75"/>
      <c r="D32" s="75"/>
      <c r="E32" s="75">
        <f>SUM(B32:D32)</f>
        <v>0</v>
      </c>
      <c r="F32" s="122">
        <v>64851</v>
      </c>
      <c r="G32" s="122"/>
      <c r="H32" s="122"/>
      <c r="I32" s="122">
        <f t="shared" si="5"/>
        <v>64851</v>
      </c>
      <c r="J32" s="122">
        <v>47007</v>
      </c>
      <c r="K32" s="122"/>
      <c r="L32" s="122"/>
      <c r="M32" s="122">
        <f t="shared" si="6"/>
        <v>47007</v>
      </c>
      <c r="N32" s="76">
        <v>17844</v>
      </c>
      <c r="O32" s="75"/>
      <c r="P32" s="76"/>
      <c r="Q32" s="76">
        <f t="shared" si="7"/>
        <v>17844</v>
      </c>
      <c r="R32" s="78">
        <v>0</v>
      </c>
      <c r="S32" s="78">
        <f t="shared" si="2"/>
        <v>27.51538141277698</v>
      </c>
      <c r="T32" s="78">
        <v>0</v>
      </c>
      <c r="U32" s="78">
        <f t="shared" si="3"/>
        <v>72.48461858722301</v>
      </c>
    </row>
    <row r="33" spans="1:21" s="2" customFormat="1" ht="12.75" hidden="1">
      <c r="A33" s="81" t="s">
        <v>172</v>
      </c>
      <c r="B33" s="75"/>
      <c r="C33" s="75"/>
      <c r="D33" s="75"/>
      <c r="E33" s="75">
        <f>SUM(B33:D33)</f>
        <v>0</v>
      </c>
      <c r="F33" s="122"/>
      <c r="G33" s="122"/>
      <c r="H33" s="122"/>
      <c r="I33" s="122"/>
      <c r="J33" s="122"/>
      <c r="K33" s="122"/>
      <c r="L33" s="122"/>
      <c r="M33" s="122"/>
      <c r="N33" s="76"/>
      <c r="O33" s="75"/>
      <c r="P33" s="76"/>
      <c r="Q33" s="76"/>
      <c r="R33" s="78" t="e">
        <f>Q33/E33*100</f>
        <v>#DIV/0!</v>
      </c>
      <c r="S33" s="78" t="e">
        <f t="shared" si="2"/>
        <v>#DIV/0!</v>
      </c>
      <c r="T33" s="78" t="e">
        <f>Q33/M33*100</f>
        <v>#DIV/0!</v>
      </c>
      <c r="U33" s="78" t="e">
        <f t="shared" si="3"/>
        <v>#DIV/0!</v>
      </c>
    </row>
    <row r="34" spans="1:21" ht="14.25">
      <c r="A34" s="27" t="s">
        <v>187</v>
      </c>
      <c r="B34" s="27">
        <f>B36+B35</f>
        <v>0</v>
      </c>
      <c r="C34" s="27">
        <f>C37+C35</f>
        <v>0</v>
      </c>
      <c r="D34" s="27">
        <f>D37+D35</f>
        <v>0</v>
      </c>
      <c r="E34" s="27">
        <f>E37+E35</f>
        <v>0</v>
      </c>
      <c r="F34" s="121">
        <f>F37+F35+F36</f>
        <v>17630</v>
      </c>
      <c r="G34" s="121">
        <f>G37+G35</f>
        <v>0</v>
      </c>
      <c r="H34" s="121">
        <f>SUM(H36:H38)</f>
        <v>34480</v>
      </c>
      <c r="I34" s="121">
        <f>I37+I35+I36</f>
        <v>52110</v>
      </c>
      <c r="J34" s="121">
        <f>J37+J35+J36</f>
        <v>9303</v>
      </c>
      <c r="K34" s="121">
        <f>K37+K35</f>
        <v>0</v>
      </c>
      <c r="L34" s="121">
        <f>SUM(L37:L38)</f>
        <v>24906</v>
      </c>
      <c r="M34" s="121">
        <f>M37+M35+M36</f>
        <v>34209</v>
      </c>
      <c r="N34" s="72">
        <f>N35+N36+N37</f>
        <v>21999</v>
      </c>
      <c r="O34" s="27">
        <f>O35+O36+O37</f>
        <v>0</v>
      </c>
      <c r="P34" s="72">
        <f>P35+P36+P37+P38</f>
        <v>30000</v>
      </c>
      <c r="Q34" s="72">
        <f>Q37+Q35+Q36+Q38</f>
        <v>51999</v>
      </c>
      <c r="R34" s="74" t="e">
        <f>Q34/E34*100</f>
        <v>#DIV/0!</v>
      </c>
      <c r="S34" s="74">
        <f t="shared" si="2"/>
        <v>99.78698906160047</v>
      </c>
      <c r="T34" s="74">
        <f>Q34/M34*100</f>
        <v>152.0038586336929</v>
      </c>
      <c r="U34" s="74">
        <f t="shared" si="3"/>
        <v>65.64766839378238</v>
      </c>
    </row>
    <row r="35" spans="1:21" s="2" customFormat="1" ht="12.75" hidden="1">
      <c r="A35" s="75" t="s">
        <v>188</v>
      </c>
      <c r="B35" s="75"/>
      <c r="C35" s="75"/>
      <c r="D35" s="75"/>
      <c r="E35" s="75">
        <f>SUM(B35:D35)</f>
        <v>0</v>
      </c>
      <c r="F35" s="122"/>
      <c r="G35" s="122"/>
      <c r="H35" s="122"/>
      <c r="I35" s="122">
        <f t="shared" si="5"/>
        <v>0</v>
      </c>
      <c r="J35" s="122"/>
      <c r="K35" s="122"/>
      <c r="L35" s="122"/>
      <c r="M35" s="122">
        <f t="shared" si="6"/>
        <v>0</v>
      </c>
      <c r="N35" s="76"/>
      <c r="O35" s="75"/>
      <c r="P35" s="76"/>
      <c r="Q35" s="76">
        <f t="shared" si="7"/>
        <v>0</v>
      </c>
      <c r="R35" s="78" t="e">
        <f>Q35/E35*100</f>
        <v>#DIV/0!</v>
      </c>
      <c r="S35" s="78" t="e">
        <f t="shared" si="2"/>
        <v>#DIV/0!</v>
      </c>
      <c r="T35" s="78" t="e">
        <f>Q35/M35*100</f>
        <v>#DIV/0!</v>
      </c>
      <c r="U35" s="78" t="e">
        <f t="shared" si="3"/>
        <v>#DIV/0!</v>
      </c>
    </row>
    <row r="36" spans="1:21" s="2" customFormat="1" ht="12.75">
      <c r="A36" s="75" t="s">
        <v>189</v>
      </c>
      <c r="B36" s="75"/>
      <c r="C36" s="75"/>
      <c r="D36" s="75"/>
      <c r="E36" s="75">
        <f>SUM(B36:D36)</f>
        <v>0</v>
      </c>
      <c r="F36" s="122">
        <v>17630</v>
      </c>
      <c r="G36" s="122"/>
      <c r="H36" s="122"/>
      <c r="I36" s="122">
        <f t="shared" si="5"/>
        <v>17630</v>
      </c>
      <c r="J36" s="122">
        <v>9303</v>
      </c>
      <c r="K36" s="122"/>
      <c r="L36" s="122"/>
      <c r="M36" s="122">
        <f t="shared" si="6"/>
        <v>9303</v>
      </c>
      <c r="N36" s="76">
        <v>21999</v>
      </c>
      <c r="O36" s="75"/>
      <c r="P36" s="76"/>
      <c r="Q36" s="76">
        <f t="shared" si="7"/>
        <v>21999</v>
      </c>
      <c r="R36" s="78" t="e">
        <f>Q36/E36*100</f>
        <v>#DIV/0!</v>
      </c>
      <c r="S36" s="78">
        <f t="shared" si="2"/>
        <v>124.78162223482701</v>
      </c>
      <c r="T36" s="78">
        <f>Q36/M36*100</f>
        <v>236.47210577233147</v>
      </c>
      <c r="U36" s="78">
        <f t="shared" si="3"/>
        <v>52.76800907543959</v>
      </c>
    </row>
    <row r="37" spans="1:21" ht="14.25">
      <c r="A37" s="75" t="s">
        <v>190</v>
      </c>
      <c r="B37" s="75"/>
      <c r="C37" s="75"/>
      <c r="D37" s="75"/>
      <c r="E37" s="75">
        <f>SUM(B37:D37)</f>
        <v>0</v>
      </c>
      <c r="F37" s="122"/>
      <c r="G37" s="122"/>
      <c r="H37" s="122">
        <v>34480</v>
      </c>
      <c r="I37" s="122">
        <f t="shared" si="5"/>
        <v>34480</v>
      </c>
      <c r="J37" s="122"/>
      <c r="K37" s="122"/>
      <c r="L37" s="122">
        <v>24906</v>
      </c>
      <c r="M37" s="122">
        <f t="shared" si="6"/>
        <v>24906</v>
      </c>
      <c r="N37" s="76"/>
      <c r="O37" s="75"/>
      <c r="P37" s="76">
        <v>30000</v>
      </c>
      <c r="Q37" s="76">
        <f t="shared" si="7"/>
        <v>30000</v>
      </c>
      <c r="R37" s="78" t="e">
        <f>Q37/E37*100</f>
        <v>#DIV/0!</v>
      </c>
      <c r="S37" s="78">
        <f t="shared" si="2"/>
        <v>87.00696055684455</v>
      </c>
      <c r="T37" s="78">
        <f>Q37/M37*100</f>
        <v>120.45290291496025</v>
      </c>
      <c r="U37" s="78">
        <f t="shared" si="3"/>
        <v>72.23317865429235</v>
      </c>
    </row>
    <row r="38" spans="1:21" ht="14.25" hidden="1">
      <c r="A38" s="75" t="s">
        <v>191</v>
      </c>
      <c r="B38" s="75"/>
      <c r="C38" s="75"/>
      <c r="D38" s="75"/>
      <c r="E38" s="75">
        <f>SUM(B38:D38)</f>
        <v>0</v>
      </c>
      <c r="F38" s="122"/>
      <c r="G38" s="122"/>
      <c r="H38" s="122"/>
      <c r="I38" s="122">
        <f t="shared" si="5"/>
        <v>0</v>
      </c>
      <c r="J38" s="122"/>
      <c r="K38" s="122"/>
      <c r="L38" s="122"/>
      <c r="M38" s="122">
        <f t="shared" si="6"/>
        <v>0</v>
      </c>
      <c r="N38" s="76"/>
      <c r="O38" s="75"/>
      <c r="P38" s="76"/>
      <c r="Q38" s="76">
        <f t="shared" si="7"/>
        <v>0</v>
      </c>
      <c r="R38" s="78"/>
      <c r="S38" s="78">
        <v>0</v>
      </c>
      <c r="T38" s="78">
        <v>0</v>
      </c>
      <c r="U38" s="78">
        <v>0</v>
      </c>
    </row>
    <row r="39" spans="1:21" ht="14.25">
      <c r="A39" s="27" t="s">
        <v>192</v>
      </c>
      <c r="B39" s="27" t="e">
        <f>B40+B41+B42+B44+B45+B46+#REF!+B49+B50+B51</f>
        <v>#REF!</v>
      </c>
      <c r="C39" s="27" t="e">
        <f>C40+C41+C42+C44+C45+C46+#REF!+C49+C50</f>
        <v>#REF!</v>
      </c>
      <c r="D39" s="27" t="e">
        <f>D40+D41+D42+D44+D45+D46+#REF!+D49+D50</f>
        <v>#REF!</v>
      </c>
      <c r="E39" s="27" t="e">
        <f>E40+E41+E42+E44+E45+E46+#REF!+E49+E50+E51</f>
        <v>#REF!</v>
      </c>
      <c r="F39" s="121">
        <f aca="true" t="shared" si="8" ref="F39:Q39">F40+F41+F42+F44+F45+F46+F47+F48+F49+F50+F51</f>
        <v>719811</v>
      </c>
      <c r="G39" s="121">
        <f t="shared" si="8"/>
        <v>0</v>
      </c>
      <c r="H39" s="121">
        <f t="shared" si="8"/>
        <v>43555</v>
      </c>
      <c r="I39" s="121">
        <f t="shared" si="8"/>
        <v>763366</v>
      </c>
      <c r="J39" s="121">
        <f t="shared" si="8"/>
        <v>699381</v>
      </c>
      <c r="K39" s="121">
        <f t="shared" si="8"/>
        <v>0</v>
      </c>
      <c r="L39" s="121">
        <f t="shared" si="8"/>
        <v>37885</v>
      </c>
      <c r="M39" s="121">
        <f t="shared" si="8"/>
        <v>737266</v>
      </c>
      <c r="N39" s="72">
        <f t="shared" si="8"/>
        <v>665594</v>
      </c>
      <c r="O39" s="27">
        <f t="shared" si="8"/>
        <v>0</v>
      </c>
      <c r="P39" s="72">
        <f t="shared" si="8"/>
        <v>39000</v>
      </c>
      <c r="Q39" s="72">
        <f t="shared" si="8"/>
        <v>704594</v>
      </c>
      <c r="R39" s="74" t="e">
        <f>Q39/E39*100</f>
        <v>#REF!</v>
      </c>
      <c r="S39" s="74">
        <f>Q39/I39*100</f>
        <v>92.30094083309972</v>
      </c>
      <c r="T39" s="74">
        <f>Q39/M39*100</f>
        <v>95.5684922402498</v>
      </c>
      <c r="U39" s="74">
        <f t="shared" si="3"/>
        <v>96.58093234438002</v>
      </c>
    </row>
    <row r="40" spans="1:21" ht="14.25">
      <c r="A40" s="75" t="s">
        <v>193</v>
      </c>
      <c r="B40" s="75"/>
      <c r="C40" s="75"/>
      <c r="D40" s="75"/>
      <c r="E40" s="75">
        <f aca="true" t="shared" si="9" ref="E40:E51">SUM(B40:D40)</f>
        <v>0</v>
      </c>
      <c r="F40" s="122"/>
      <c r="G40" s="122"/>
      <c r="H40" s="122">
        <v>3000</v>
      </c>
      <c r="I40" s="122">
        <f>F40+H40+G40</f>
        <v>3000</v>
      </c>
      <c r="J40" s="122"/>
      <c r="K40" s="122"/>
      <c r="L40" s="122">
        <v>3000</v>
      </c>
      <c r="M40" s="122">
        <f t="shared" si="6"/>
        <v>3000</v>
      </c>
      <c r="N40" s="76"/>
      <c r="O40" s="75"/>
      <c r="P40" s="76">
        <v>3000</v>
      </c>
      <c r="Q40" s="76">
        <f t="shared" si="7"/>
        <v>3000</v>
      </c>
      <c r="R40" s="78" t="e">
        <f>Q40/E40*100</f>
        <v>#DIV/0!</v>
      </c>
      <c r="S40" s="78">
        <f>Q40/I40*100</f>
        <v>100</v>
      </c>
      <c r="T40" s="78">
        <f>Q40/M40*100</f>
        <v>100</v>
      </c>
      <c r="U40" s="78">
        <f t="shared" si="3"/>
        <v>100</v>
      </c>
    </row>
    <row r="41" spans="1:21" ht="14.25">
      <c r="A41" s="75" t="s">
        <v>194</v>
      </c>
      <c r="B41" s="75"/>
      <c r="C41" s="75"/>
      <c r="D41" s="75"/>
      <c r="E41" s="75">
        <f t="shared" si="9"/>
        <v>0</v>
      </c>
      <c r="F41" s="122">
        <v>43424</v>
      </c>
      <c r="G41" s="122"/>
      <c r="H41" s="122"/>
      <c r="I41" s="122">
        <f>F41+H41+G41</f>
        <v>43424</v>
      </c>
      <c r="J41" s="122">
        <v>41878</v>
      </c>
      <c r="K41" s="122"/>
      <c r="L41" s="122"/>
      <c r="M41" s="122">
        <f t="shared" si="6"/>
        <v>41878</v>
      </c>
      <c r="N41" s="76">
        <v>45376</v>
      </c>
      <c r="O41" s="75"/>
      <c r="P41" s="76"/>
      <c r="Q41" s="76">
        <f t="shared" si="7"/>
        <v>45376</v>
      </c>
      <c r="R41" s="78" t="e">
        <f>Q41/E41*100</f>
        <v>#DIV/0!</v>
      </c>
      <c r="S41" s="78">
        <f>Q41/I41*100</f>
        <v>104.4952100221076</v>
      </c>
      <c r="T41" s="78">
        <f>Q41/M41*100</f>
        <v>108.35283442380248</v>
      </c>
      <c r="U41" s="78">
        <f t="shared" si="3"/>
        <v>96.439756816507</v>
      </c>
    </row>
    <row r="42" spans="1:21" ht="14.25">
      <c r="A42" s="75" t="s">
        <v>195</v>
      </c>
      <c r="B42" s="75"/>
      <c r="C42" s="75"/>
      <c r="D42" s="75"/>
      <c r="E42" s="75">
        <f t="shared" si="9"/>
        <v>0</v>
      </c>
      <c r="F42" s="122">
        <v>27826</v>
      </c>
      <c r="G42" s="122"/>
      <c r="H42" s="122">
        <v>40555</v>
      </c>
      <c r="I42" s="122">
        <f>F42+H42+G42</f>
        <v>68381</v>
      </c>
      <c r="J42" s="122">
        <v>20911</v>
      </c>
      <c r="K42" s="122"/>
      <c r="L42" s="122">
        <v>34885</v>
      </c>
      <c r="M42" s="122">
        <f t="shared" si="6"/>
        <v>55796</v>
      </c>
      <c r="N42" s="76">
        <v>6915</v>
      </c>
      <c r="O42" s="75"/>
      <c r="P42" s="76">
        <v>36000</v>
      </c>
      <c r="Q42" s="76">
        <f t="shared" si="7"/>
        <v>42915</v>
      </c>
      <c r="R42" s="78" t="e">
        <f aca="true" t="shared" si="10" ref="R42:R51">Q42/E42*100</f>
        <v>#DIV/0!</v>
      </c>
      <c r="S42" s="78">
        <f aca="true" t="shared" si="11" ref="S42:S51">Q42/I42*100</f>
        <v>62.75866103157309</v>
      </c>
      <c r="T42" s="78">
        <f aca="true" t="shared" si="12" ref="T42:T51">Q42/M42*100</f>
        <v>76.91411570721915</v>
      </c>
      <c r="U42" s="78">
        <f t="shared" si="3"/>
        <v>81.59576490545619</v>
      </c>
    </row>
    <row r="43" spans="1:21" ht="14.25" hidden="1">
      <c r="A43" s="75"/>
      <c r="B43" s="75"/>
      <c r="C43" s="75"/>
      <c r="D43" s="75"/>
      <c r="E43" s="75"/>
      <c r="F43" s="122"/>
      <c r="G43" s="122"/>
      <c r="H43" s="122"/>
      <c r="I43" s="122"/>
      <c r="J43" s="122"/>
      <c r="K43" s="122"/>
      <c r="L43" s="122"/>
      <c r="M43" s="122"/>
      <c r="N43" s="76"/>
      <c r="O43" s="75"/>
      <c r="P43" s="76"/>
      <c r="Q43" s="76"/>
      <c r="R43" s="78"/>
      <c r="S43" s="78"/>
      <c r="T43" s="78"/>
      <c r="U43" s="78"/>
    </row>
    <row r="44" spans="1:21" ht="14.25">
      <c r="A44" s="75" t="s">
        <v>196</v>
      </c>
      <c r="B44" s="75"/>
      <c r="C44" s="75"/>
      <c r="D44" s="75"/>
      <c r="E44" s="75">
        <f t="shared" si="9"/>
        <v>0</v>
      </c>
      <c r="F44" s="122">
        <v>5944</v>
      </c>
      <c r="G44" s="122"/>
      <c r="H44" s="122"/>
      <c r="I44" s="122">
        <f>F44+H44+G44</f>
        <v>5944</v>
      </c>
      <c r="J44" s="122">
        <v>5944</v>
      </c>
      <c r="K44" s="122"/>
      <c r="L44" s="122"/>
      <c r="M44" s="122">
        <f t="shared" si="6"/>
        <v>5944</v>
      </c>
      <c r="N44" s="76"/>
      <c r="O44" s="75"/>
      <c r="P44" s="76"/>
      <c r="Q44" s="76">
        <f t="shared" si="7"/>
        <v>0</v>
      </c>
      <c r="R44" s="78" t="e">
        <f t="shared" si="10"/>
        <v>#DIV/0!</v>
      </c>
      <c r="S44" s="78">
        <f t="shared" si="11"/>
        <v>0</v>
      </c>
      <c r="T44" s="78">
        <f t="shared" si="12"/>
        <v>0</v>
      </c>
      <c r="U44" s="78">
        <f t="shared" si="3"/>
        <v>100</v>
      </c>
    </row>
    <row r="45" spans="1:21" ht="14.25">
      <c r="A45" s="75" t="s">
        <v>197</v>
      </c>
      <c r="B45" s="75"/>
      <c r="C45" s="75"/>
      <c r="D45" s="75"/>
      <c r="E45" s="75">
        <f t="shared" si="9"/>
        <v>0</v>
      </c>
      <c r="F45" s="122">
        <v>74125</v>
      </c>
      <c r="G45" s="122"/>
      <c r="H45" s="122"/>
      <c r="I45" s="122">
        <f t="shared" si="5"/>
        <v>74125</v>
      </c>
      <c r="J45" s="122">
        <v>66642</v>
      </c>
      <c r="K45" s="122"/>
      <c r="L45" s="122"/>
      <c r="M45" s="122">
        <f t="shared" si="6"/>
        <v>66642</v>
      </c>
      <c r="N45" s="76">
        <v>52403</v>
      </c>
      <c r="O45" s="75"/>
      <c r="P45" s="76"/>
      <c r="Q45" s="76">
        <f t="shared" si="7"/>
        <v>52403</v>
      </c>
      <c r="R45" s="78" t="e">
        <f t="shared" si="10"/>
        <v>#DIV/0!</v>
      </c>
      <c r="S45" s="78">
        <f t="shared" si="11"/>
        <v>70.69544688026981</v>
      </c>
      <c r="T45" s="78">
        <f t="shared" si="12"/>
        <v>78.63359442993908</v>
      </c>
      <c r="U45" s="78">
        <f t="shared" si="3"/>
        <v>89.90489038785834</v>
      </c>
    </row>
    <row r="46" spans="1:21" ht="14.25">
      <c r="A46" s="75" t="s">
        <v>198</v>
      </c>
      <c r="B46" s="75"/>
      <c r="C46" s="75"/>
      <c r="D46" s="75"/>
      <c r="E46" s="75">
        <f t="shared" si="9"/>
        <v>0</v>
      </c>
      <c r="F46" s="122">
        <v>314249</v>
      </c>
      <c r="G46" s="122"/>
      <c r="H46" s="122"/>
      <c r="I46" s="122">
        <f t="shared" si="5"/>
        <v>314249</v>
      </c>
      <c r="J46" s="122">
        <v>313823</v>
      </c>
      <c r="K46" s="122"/>
      <c r="L46" s="122"/>
      <c r="M46" s="122">
        <f t="shared" si="6"/>
        <v>313823</v>
      </c>
      <c r="N46" s="76">
        <v>317176</v>
      </c>
      <c r="O46" s="75"/>
      <c r="P46" s="76"/>
      <c r="Q46" s="76">
        <f t="shared" si="7"/>
        <v>317176</v>
      </c>
      <c r="R46" s="78" t="e">
        <f t="shared" si="10"/>
        <v>#DIV/0!</v>
      </c>
      <c r="S46" s="78">
        <f t="shared" si="11"/>
        <v>100.93142698942559</v>
      </c>
      <c r="T46" s="78">
        <f t="shared" si="12"/>
        <v>101.06843666652858</v>
      </c>
      <c r="U46" s="78">
        <f t="shared" si="3"/>
        <v>99.86443870943106</v>
      </c>
    </row>
    <row r="47" spans="1:21" ht="14.25">
      <c r="A47" s="75" t="s">
        <v>199</v>
      </c>
      <c r="B47" s="75"/>
      <c r="C47" s="75"/>
      <c r="D47" s="75"/>
      <c r="E47" s="75">
        <f t="shared" si="9"/>
        <v>0</v>
      </c>
      <c r="F47" s="122">
        <v>231217</v>
      </c>
      <c r="G47" s="122"/>
      <c r="H47" s="122"/>
      <c r="I47" s="122">
        <f t="shared" si="5"/>
        <v>231217</v>
      </c>
      <c r="J47" s="122">
        <v>227236</v>
      </c>
      <c r="K47" s="122"/>
      <c r="L47" s="122"/>
      <c r="M47" s="122">
        <f t="shared" si="6"/>
        <v>227236</v>
      </c>
      <c r="N47" s="76">
        <v>243645</v>
      </c>
      <c r="O47" s="75"/>
      <c r="P47" s="76"/>
      <c r="Q47" s="76">
        <f t="shared" si="7"/>
        <v>243645</v>
      </c>
      <c r="R47" s="78" t="e">
        <f t="shared" si="10"/>
        <v>#DIV/0!</v>
      </c>
      <c r="S47" s="78">
        <f t="shared" si="11"/>
        <v>105.37503730262048</v>
      </c>
      <c r="T47" s="78">
        <f t="shared" si="12"/>
        <v>107.22112693411255</v>
      </c>
      <c r="U47" s="78">
        <f t="shared" si="3"/>
        <v>98.27824078679336</v>
      </c>
    </row>
    <row r="48" spans="1:21" ht="14.25">
      <c r="A48" s="75" t="s">
        <v>200</v>
      </c>
      <c r="B48" s="75"/>
      <c r="C48" s="75"/>
      <c r="D48" s="75"/>
      <c r="E48" s="75">
        <f t="shared" si="9"/>
        <v>0</v>
      </c>
      <c r="F48" s="122">
        <v>23026</v>
      </c>
      <c r="G48" s="122"/>
      <c r="H48" s="122"/>
      <c r="I48" s="122">
        <f t="shared" si="5"/>
        <v>23026</v>
      </c>
      <c r="J48" s="122">
        <v>22947</v>
      </c>
      <c r="K48" s="122"/>
      <c r="L48" s="122"/>
      <c r="M48" s="122">
        <f t="shared" si="6"/>
        <v>22947</v>
      </c>
      <c r="N48" s="76">
        <v>79</v>
      </c>
      <c r="O48" s="75"/>
      <c r="P48" s="76"/>
      <c r="Q48" s="76">
        <f t="shared" si="7"/>
        <v>79</v>
      </c>
      <c r="R48" s="78" t="e">
        <f t="shared" si="10"/>
        <v>#DIV/0!</v>
      </c>
      <c r="S48" s="78">
        <f t="shared" si="11"/>
        <v>0.3430904195257535</v>
      </c>
      <c r="T48" s="78">
        <f t="shared" si="12"/>
        <v>0.34427158234191835</v>
      </c>
      <c r="U48" s="78">
        <f t="shared" si="3"/>
        <v>99.65690958047425</v>
      </c>
    </row>
    <row r="49" spans="1:21" ht="14.25" hidden="1">
      <c r="A49" s="75" t="s">
        <v>201</v>
      </c>
      <c r="B49" s="75"/>
      <c r="C49" s="75"/>
      <c r="D49" s="75"/>
      <c r="E49" s="75">
        <f t="shared" si="9"/>
        <v>0</v>
      </c>
      <c r="F49" s="122"/>
      <c r="G49" s="122"/>
      <c r="H49" s="122"/>
      <c r="I49" s="122">
        <f t="shared" si="5"/>
        <v>0</v>
      </c>
      <c r="J49" s="122"/>
      <c r="K49" s="122"/>
      <c r="L49" s="122"/>
      <c r="M49" s="122">
        <f t="shared" si="6"/>
        <v>0</v>
      </c>
      <c r="N49" s="76"/>
      <c r="O49" s="75"/>
      <c r="P49" s="76"/>
      <c r="Q49" s="76">
        <f t="shared" si="7"/>
        <v>0</v>
      </c>
      <c r="R49" s="78" t="e">
        <f t="shared" si="10"/>
        <v>#DIV/0!</v>
      </c>
      <c r="S49" s="78" t="e">
        <f t="shared" si="11"/>
        <v>#DIV/0!</v>
      </c>
      <c r="T49" s="78" t="e">
        <f t="shared" si="12"/>
        <v>#DIV/0!</v>
      </c>
      <c r="U49" s="78" t="e">
        <f t="shared" si="3"/>
        <v>#DIV/0!</v>
      </c>
    </row>
    <row r="50" spans="1:21" ht="14.25" hidden="1">
      <c r="A50" s="75" t="s">
        <v>198</v>
      </c>
      <c r="B50" s="75"/>
      <c r="C50" s="75"/>
      <c r="D50" s="75"/>
      <c r="E50" s="75">
        <f t="shared" si="9"/>
        <v>0</v>
      </c>
      <c r="F50" s="122"/>
      <c r="G50" s="122"/>
      <c r="H50" s="122"/>
      <c r="I50" s="122">
        <f t="shared" si="5"/>
        <v>0</v>
      </c>
      <c r="J50" s="122"/>
      <c r="K50" s="122"/>
      <c r="L50" s="122"/>
      <c r="M50" s="122">
        <f t="shared" si="6"/>
        <v>0</v>
      </c>
      <c r="N50" s="76"/>
      <c r="O50" s="75"/>
      <c r="P50" s="76"/>
      <c r="Q50" s="76">
        <f t="shared" si="7"/>
        <v>0</v>
      </c>
      <c r="R50" s="78" t="e">
        <f t="shared" si="10"/>
        <v>#DIV/0!</v>
      </c>
      <c r="S50" s="78" t="e">
        <f t="shared" si="11"/>
        <v>#DIV/0!</v>
      </c>
      <c r="T50" s="78" t="e">
        <f t="shared" si="12"/>
        <v>#DIV/0!</v>
      </c>
      <c r="U50" s="78" t="e">
        <f t="shared" si="3"/>
        <v>#DIV/0!</v>
      </c>
    </row>
    <row r="51" spans="1:21" s="2" customFormat="1" ht="12.75" hidden="1">
      <c r="A51" s="75" t="s">
        <v>199</v>
      </c>
      <c r="B51" s="75"/>
      <c r="C51" s="75"/>
      <c r="D51" s="75"/>
      <c r="E51" s="75">
        <f t="shared" si="9"/>
        <v>0</v>
      </c>
      <c r="F51" s="122"/>
      <c r="G51" s="122"/>
      <c r="H51" s="122"/>
      <c r="I51" s="122">
        <f t="shared" si="5"/>
        <v>0</v>
      </c>
      <c r="J51" s="122"/>
      <c r="K51" s="122"/>
      <c r="L51" s="122"/>
      <c r="M51" s="122">
        <f t="shared" si="6"/>
        <v>0</v>
      </c>
      <c r="N51" s="76"/>
      <c r="O51" s="75"/>
      <c r="P51" s="76"/>
      <c r="Q51" s="76">
        <f t="shared" si="7"/>
        <v>0</v>
      </c>
      <c r="R51" s="78" t="e">
        <f t="shared" si="10"/>
        <v>#DIV/0!</v>
      </c>
      <c r="S51" s="78" t="e">
        <f t="shared" si="11"/>
        <v>#DIV/0!</v>
      </c>
      <c r="T51" s="78" t="e">
        <f t="shared" si="12"/>
        <v>#DIV/0!</v>
      </c>
      <c r="U51" s="78" t="e">
        <f t="shared" si="3"/>
        <v>#DIV/0!</v>
      </c>
    </row>
    <row r="52" spans="1:21" ht="14.25">
      <c r="A52" s="27" t="s">
        <v>202</v>
      </c>
      <c r="B52" s="27">
        <f>B53+B56+B57+B59+B61+B63</f>
        <v>0</v>
      </c>
      <c r="C52" s="27">
        <f>C53+C56+C57+C59+C61+C63</f>
        <v>0</v>
      </c>
      <c r="D52" s="27">
        <f>D53+D56+D57+D59+D61+D63+D55</f>
        <v>0</v>
      </c>
      <c r="E52" s="27">
        <f aca="true" t="shared" si="13" ref="E52:Q52">E53+E55+E56+E57+E59+E61+E63</f>
        <v>0</v>
      </c>
      <c r="F52" s="121">
        <f t="shared" si="13"/>
        <v>0</v>
      </c>
      <c r="G52" s="121">
        <f t="shared" si="13"/>
        <v>0</v>
      </c>
      <c r="H52" s="121">
        <f t="shared" si="13"/>
        <v>1739358</v>
      </c>
      <c r="I52" s="121">
        <f t="shared" si="13"/>
        <v>1739358</v>
      </c>
      <c r="J52" s="121">
        <f t="shared" si="13"/>
        <v>0</v>
      </c>
      <c r="K52" s="121">
        <f t="shared" si="13"/>
        <v>0</v>
      </c>
      <c r="L52" s="121">
        <f t="shared" si="13"/>
        <v>1581568</v>
      </c>
      <c r="M52" s="121">
        <f t="shared" si="13"/>
        <v>1581568</v>
      </c>
      <c r="N52" s="72">
        <f t="shared" si="13"/>
        <v>0</v>
      </c>
      <c r="O52" s="27">
        <f t="shared" si="13"/>
        <v>0</v>
      </c>
      <c r="P52" s="72">
        <f t="shared" si="13"/>
        <v>1712860</v>
      </c>
      <c r="Q52" s="72">
        <f t="shared" si="13"/>
        <v>1712860</v>
      </c>
      <c r="R52" s="74" t="e">
        <f>Q52/E52*100</f>
        <v>#DIV/0!</v>
      </c>
      <c r="S52" s="74">
        <f>Q52/I52*100</f>
        <v>98.4765643415559</v>
      </c>
      <c r="T52" s="74">
        <f>Q52/M52*100</f>
        <v>108.30138191971513</v>
      </c>
      <c r="U52" s="74">
        <f t="shared" si="3"/>
        <v>90.92826203691247</v>
      </c>
    </row>
    <row r="53" spans="1:21" ht="14.25">
      <c r="A53" s="75" t="s">
        <v>203</v>
      </c>
      <c r="B53" s="75"/>
      <c r="C53" s="75"/>
      <c r="D53" s="75"/>
      <c r="E53" s="75">
        <f aca="true" t="shared" si="14" ref="E53:E61">SUM(B53:D53)</f>
        <v>0</v>
      </c>
      <c r="F53" s="122"/>
      <c r="G53" s="122"/>
      <c r="H53" s="122">
        <v>135753</v>
      </c>
      <c r="I53" s="122">
        <f t="shared" si="5"/>
        <v>135753</v>
      </c>
      <c r="J53" s="122"/>
      <c r="K53" s="122"/>
      <c r="L53" s="122">
        <v>135753</v>
      </c>
      <c r="M53" s="122">
        <f t="shared" si="6"/>
        <v>135753</v>
      </c>
      <c r="N53" s="76"/>
      <c r="O53" s="75"/>
      <c r="P53" s="76">
        <v>110000</v>
      </c>
      <c r="Q53" s="76">
        <f t="shared" si="7"/>
        <v>110000</v>
      </c>
      <c r="R53" s="78" t="e">
        <f>Q53/E53*100</f>
        <v>#DIV/0!</v>
      </c>
      <c r="S53" s="78">
        <f>Q53/I53*100</f>
        <v>81.02951684309002</v>
      </c>
      <c r="T53" s="78">
        <f>Q53/M53*100</f>
        <v>81.02951684309002</v>
      </c>
      <c r="U53" s="78">
        <f t="shared" si="3"/>
        <v>100</v>
      </c>
    </row>
    <row r="54" spans="1:21" ht="14.25" hidden="1">
      <c r="A54" s="75"/>
      <c r="B54" s="75"/>
      <c r="C54" s="75"/>
      <c r="D54" s="75"/>
      <c r="E54" s="75"/>
      <c r="F54" s="122"/>
      <c r="G54" s="122"/>
      <c r="H54" s="122"/>
      <c r="I54" s="122"/>
      <c r="J54" s="122"/>
      <c r="K54" s="122"/>
      <c r="L54" s="122"/>
      <c r="M54" s="122"/>
      <c r="N54" s="76"/>
      <c r="O54" s="75"/>
      <c r="P54" s="76"/>
      <c r="Q54" s="76"/>
      <c r="R54" s="78"/>
      <c r="S54" s="78"/>
      <c r="T54" s="78"/>
      <c r="U54" s="78"/>
    </row>
    <row r="55" spans="1:21" ht="27.75" customHeight="1">
      <c r="A55" s="24" t="s">
        <v>204</v>
      </c>
      <c r="B55" s="75"/>
      <c r="C55" s="75"/>
      <c r="D55" s="75"/>
      <c r="E55" s="75">
        <f>SUM(B55:D55)</f>
        <v>0</v>
      </c>
      <c r="F55" s="122"/>
      <c r="G55" s="122"/>
      <c r="H55" s="122">
        <v>27002</v>
      </c>
      <c r="I55" s="122">
        <f t="shared" si="5"/>
        <v>27002</v>
      </c>
      <c r="J55" s="122"/>
      <c r="K55" s="122"/>
      <c r="L55" s="122">
        <v>26391</v>
      </c>
      <c r="M55" s="122">
        <f t="shared" si="6"/>
        <v>26391</v>
      </c>
      <c r="N55" s="76"/>
      <c r="O55" s="75"/>
      <c r="P55" s="76">
        <v>30000</v>
      </c>
      <c r="Q55" s="76">
        <f t="shared" si="7"/>
        <v>30000</v>
      </c>
      <c r="R55" s="78" t="e">
        <f aca="true" t="shared" si="15" ref="R55:R63">Q55/E55*100</f>
        <v>#DIV/0!</v>
      </c>
      <c r="S55" s="78">
        <f aca="true" t="shared" si="16" ref="S55:S63">Q55/I55*100</f>
        <v>111.1028812680542</v>
      </c>
      <c r="T55" s="78">
        <f aca="true" t="shared" si="17" ref="T55:T63">Q55/M55*100</f>
        <v>113.67511651699442</v>
      </c>
      <c r="U55" s="78">
        <f t="shared" si="3"/>
        <v>97.7372046515073</v>
      </c>
    </row>
    <row r="56" spans="1:21" ht="14.25">
      <c r="A56" s="75" t="s">
        <v>205</v>
      </c>
      <c r="B56" s="75"/>
      <c r="C56" s="75"/>
      <c r="D56" s="75"/>
      <c r="E56" s="75">
        <f t="shared" si="14"/>
        <v>0</v>
      </c>
      <c r="F56" s="122"/>
      <c r="G56" s="122"/>
      <c r="H56" s="122">
        <v>1016173</v>
      </c>
      <c r="I56" s="122">
        <f t="shared" si="5"/>
        <v>1016173</v>
      </c>
      <c r="J56" s="122"/>
      <c r="K56" s="122"/>
      <c r="L56" s="122">
        <v>1003535</v>
      </c>
      <c r="M56" s="122">
        <f t="shared" si="6"/>
        <v>1003535</v>
      </c>
      <c r="N56" s="76"/>
      <c r="O56" s="75"/>
      <c r="P56" s="76">
        <v>949160</v>
      </c>
      <c r="Q56" s="76">
        <f t="shared" si="7"/>
        <v>949160</v>
      </c>
      <c r="R56" s="78" t="e">
        <f t="shared" si="15"/>
        <v>#DIV/0!</v>
      </c>
      <c r="S56" s="78">
        <f t="shared" si="16"/>
        <v>93.40535519050398</v>
      </c>
      <c r="T56" s="78">
        <f t="shared" si="17"/>
        <v>94.58165385362743</v>
      </c>
      <c r="U56" s="78">
        <f t="shared" si="3"/>
        <v>98.75631413155044</v>
      </c>
    </row>
    <row r="57" spans="1:21" ht="14.25" hidden="1">
      <c r="A57" s="75" t="s">
        <v>206</v>
      </c>
      <c r="B57" s="75"/>
      <c r="C57" s="75"/>
      <c r="D57" s="75"/>
      <c r="E57" s="75">
        <f t="shared" si="14"/>
        <v>0</v>
      </c>
      <c r="F57" s="122"/>
      <c r="G57" s="122"/>
      <c r="H57" s="122"/>
      <c r="I57" s="122">
        <f t="shared" si="5"/>
        <v>0</v>
      </c>
      <c r="J57" s="122"/>
      <c r="K57" s="122"/>
      <c r="L57" s="122"/>
      <c r="M57" s="122">
        <f t="shared" si="6"/>
        <v>0</v>
      </c>
      <c r="N57" s="76"/>
      <c r="O57" s="75"/>
      <c r="P57" s="76"/>
      <c r="Q57" s="76">
        <f t="shared" si="7"/>
        <v>0</v>
      </c>
      <c r="R57" s="78" t="e">
        <f t="shared" si="15"/>
        <v>#DIV/0!</v>
      </c>
      <c r="S57" s="78" t="e">
        <f t="shared" si="16"/>
        <v>#DIV/0!</v>
      </c>
      <c r="T57" s="78" t="e">
        <f t="shared" si="17"/>
        <v>#DIV/0!</v>
      </c>
      <c r="U57" s="78" t="e">
        <f t="shared" si="3"/>
        <v>#DIV/0!</v>
      </c>
    </row>
    <row r="58" spans="1:21" ht="14.25" hidden="1">
      <c r="A58" s="75"/>
      <c r="B58" s="75"/>
      <c r="C58" s="75"/>
      <c r="D58" s="75"/>
      <c r="E58" s="75"/>
      <c r="F58" s="122"/>
      <c r="G58" s="122"/>
      <c r="H58" s="122"/>
      <c r="I58" s="122"/>
      <c r="J58" s="122"/>
      <c r="K58" s="122"/>
      <c r="L58" s="122"/>
      <c r="M58" s="122"/>
      <c r="N58" s="76"/>
      <c r="O58" s="75"/>
      <c r="P58" s="76"/>
      <c r="Q58" s="76"/>
      <c r="R58" s="78"/>
      <c r="S58" s="78"/>
      <c r="T58" s="78"/>
      <c r="U58" s="78"/>
    </row>
    <row r="59" spans="1:21" ht="14.25">
      <c r="A59" s="75" t="s">
        <v>207</v>
      </c>
      <c r="B59" s="75"/>
      <c r="C59" s="75"/>
      <c r="D59" s="75"/>
      <c r="E59" s="75">
        <f t="shared" si="14"/>
        <v>0</v>
      </c>
      <c r="F59" s="122"/>
      <c r="G59" s="122"/>
      <c r="H59" s="122">
        <v>555020</v>
      </c>
      <c r="I59" s="122">
        <f t="shared" si="5"/>
        <v>555020</v>
      </c>
      <c r="J59" s="122"/>
      <c r="K59" s="122"/>
      <c r="L59" s="122">
        <v>410416</v>
      </c>
      <c r="M59" s="122">
        <f t="shared" si="6"/>
        <v>410416</v>
      </c>
      <c r="N59" s="76"/>
      <c r="O59" s="75"/>
      <c r="P59" s="76">
        <v>617900</v>
      </c>
      <c r="Q59" s="76">
        <f t="shared" si="7"/>
        <v>617900</v>
      </c>
      <c r="R59" s="78" t="e">
        <f t="shared" si="15"/>
        <v>#DIV/0!</v>
      </c>
      <c r="S59" s="78">
        <f t="shared" si="16"/>
        <v>111.32932146589312</v>
      </c>
      <c r="T59" s="78">
        <f t="shared" si="17"/>
        <v>150.55455927644147</v>
      </c>
      <c r="U59" s="78">
        <f t="shared" si="3"/>
        <v>73.94616410219452</v>
      </c>
    </row>
    <row r="60" spans="1:21" ht="14.25" hidden="1">
      <c r="A60" s="81" t="s">
        <v>172</v>
      </c>
      <c r="B60" s="75"/>
      <c r="C60" s="75"/>
      <c r="D60" s="75"/>
      <c r="E60" s="75">
        <f t="shared" si="14"/>
        <v>0</v>
      </c>
      <c r="F60" s="122"/>
      <c r="G60" s="122"/>
      <c r="H60" s="122"/>
      <c r="I60" s="122">
        <f t="shared" si="5"/>
        <v>0</v>
      </c>
      <c r="J60" s="122"/>
      <c r="K60" s="122"/>
      <c r="L60" s="122"/>
      <c r="M60" s="122">
        <f t="shared" si="6"/>
        <v>0</v>
      </c>
      <c r="N60" s="76"/>
      <c r="O60" s="75"/>
      <c r="P60" s="76"/>
      <c r="Q60" s="76">
        <f t="shared" si="7"/>
        <v>0</v>
      </c>
      <c r="R60" s="78" t="e">
        <f t="shared" si="15"/>
        <v>#DIV/0!</v>
      </c>
      <c r="S60" s="78" t="e">
        <f t="shared" si="16"/>
        <v>#DIV/0!</v>
      </c>
      <c r="T60" s="78" t="e">
        <f t="shared" si="17"/>
        <v>#DIV/0!</v>
      </c>
      <c r="U60" s="78" t="e">
        <f t="shared" si="3"/>
        <v>#DIV/0!</v>
      </c>
    </row>
    <row r="61" spans="1:21" ht="14.25" hidden="1">
      <c r="A61" s="75" t="s">
        <v>208</v>
      </c>
      <c r="B61" s="75"/>
      <c r="C61" s="75"/>
      <c r="D61" s="75"/>
      <c r="E61" s="75">
        <f t="shared" si="14"/>
        <v>0</v>
      </c>
      <c r="F61" s="122"/>
      <c r="G61" s="122"/>
      <c r="H61" s="122"/>
      <c r="I61" s="122">
        <f t="shared" si="5"/>
        <v>0</v>
      </c>
      <c r="J61" s="122"/>
      <c r="K61" s="122"/>
      <c r="L61" s="122"/>
      <c r="M61" s="122">
        <f t="shared" si="6"/>
        <v>0</v>
      </c>
      <c r="N61" s="76"/>
      <c r="O61" s="75"/>
      <c r="P61" s="76"/>
      <c r="Q61" s="76">
        <f t="shared" si="7"/>
        <v>0</v>
      </c>
      <c r="R61" s="78" t="e">
        <f t="shared" si="15"/>
        <v>#DIV/0!</v>
      </c>
      <c r="S61" s="78" t="e">
        <f t="shared" si="16"/>
        <v>#DIV/0!</v>
      </c>
      <c r="T61" s="78" t="e">
        <f t="shared" si="17"/>
        <v>#DIV/0!</v>
      </c>
      <c r="U61" s="78" t="e">
        <f t="shared" si="3"/>
        <v>#DIV/0!</v>
      </c>
    </row>
    <row r="62" spans="1:21" ht="14.25" hidden="1">
      <c r="A62" s="75"/>
      <c r="B62" s="75"/>
      <c r="C62" s="75"/>
      <c r="D62" s="75"/>
      <c r="E62" s="75"/>
      <c r="F62" s="122"/>
      <c r="G62" s="122"/>
      <c r="H62" s="122"/>
      <c r="I62" s="122">
        <f t="shared" si="5"/>
        <v>0</v>
      </c>
      <c r="J62" s="122"/>
      <c r="K62" s="122"/>
      <c r="L62" s="122"/>
      <c r="M62" s="122">
        <f t="shared" si="6"/>
        <v>0</v>
      </c>
      <c r="N62" s="76"/>
      <c r="O62" s="75"/>
      <c r="P62" s="76"/>
      <c r="Q62" s="76">
        <f t="shared" si="7"/>
        <v>0</v>
      </c>
      <c r="R62" s="78" t="e">
        <f t="shared" si="15"/>
        <v>#DIV/0!</v>
      </c>
      <c r="S62" s="78" t="e">
        <f t="shared" si="16"/>
        <v>#DIV/0!</v>
      </c>
      <c r="T62" s="78" t="e">
        <f t="shared" si="17"/>
        <v>#DIV/0!</v>
      </c>
      <c r="U62" s="78" t="e">
        <f t="shared" si="3"/>
        <v>#DIV/0!</v>
      </c>
    </row>
    <row r="63" spans="1:21" ht="14.25">
      <c r="A63" s="75" t="s">
        <v>209</v>
      </c>
      <c r="B63" s="75"/>
      <c r="C63" s="75"/>
      <c r="D63" s="75"/>
      <c r="E63" s="75">
        <f>SUM(B63:D63)</f>
        <v>0</v>
      </c>
      <c r="F63" s="122"/>
      <c r="G63" s="122"/>
      <c r="H63" s="122">
        <v>5410</v>
      </c>
      <c r="I63" s="122">
        <f t="shared" si="5"/>
        <v>5410</v>
      </c>
      <c r="J63" s="122"/>
      <c r="K63" s="122"/>
      <c r="L63" s="122">
        <v>5473</v>
      </c>
      <c r="M63" s="122">
        <f t="shared" si="6"/>
        <v>5473</v>
      </c>
      <c r="N63" s="76"/>
      <c r="O63" s="75"/>
      <c r="P63" s="76">
        <v>5800</v>
      </c>
      <c r="Q63" s="76">
        <f t="shared" si="7"/>
        <v>5800</v>
      </c>
      <c r="R63" s="78" t="e">
        <f t="shared" si="15"/>
        <v>#DIV/0!</v>
      </c>
      <c r="S63" s="78">
        <f t="shared" si="16"/>
        <v>107.20887245841035</v>
      </c>
      <c r="T63" s="78">
        <f t="shared" si="17"/>
        <v>105.97478530970217</v>
      </c>
      <c r="U63" s="78">
        <f t="shared" si="3"/>
        <v>101.1645101663586</v>
      </c>
    </row>
    <row r="64" spans="1:21" ht="14.25" hidden="1">
      <c r="A64" s="81" t="s">
        <v>172</v>
      </c>
      <c r="B64" s="75"/>
      <c r="C64" s="75"/>
      <c r="D64" s="75"/>
      <c r="E64" s="75">
        <f>SUM(B64:D64)</f>
        <v>0</v>
      </c>
      <c r="F64" s="122"/>
      <c r="G64" s="122"/>
      <c r="H64" s="122"/>
      <c r="I64" s="122"/>
      <c r="J64" s="122"/>
      <c r="K64" s="122"/>
      <c r="L64" s="122"/>
      <c r="M64" s="122"/>
      <c r="N64" s="76"/>
      <c r="O64" s="75"/>
      <c r="P64" s="76"/>
      <c r="Q64" s="76"/>
      <c r="R64" s="78" t="e">
        <f>Q64/E64*100</f>
        <v>#DIV/0!</v>
      </c>
      <c r="S64" s="78" t="e">
        <f>Q64/I64*100</f>
        <v>#DIV/0!</v>
      </c>
      <c r="T64" s="78" t="e">
        <f>Q64/M64*100</f>
        <v>#DIV/0!</v>
      </c>
      <c r="U64" s="78" t="e">
        <f t="shared" si="3"/>
        <v>#DIV/0!</v>
      </c>
    </row>
    <row r="65" spans="1:21" ht="12.75" customHeight="1" hidden="1">
      <c r="A65" s="81" t="s">
        <v>172</v>
      </c>
      <c r="B65" s="75"/>
      <c r="C65" s="75"/>
      <c r="D65" s="75"/>
      <c r="E65" s="75">
        <f>SUM(B65:D65)</f>
        <v>0</v>
      </c>
      <c r="F65" s="122"/>
      <c r="G65" s="122"/>
      <c r="H65" s="122"/>
      <c r="I65" s="122"/>
      <c r="J65" s="122"/>
      <c r="K65" s="122"/>
      <c r="L65" s="122"/>
      <c r="M65" s="122"/>
      <c r="N65" s="76"/>
      <c r="O65" s="75"/>
      <c r="P65" s="76"/>
      <c r="Q65" s="76"/>
      <c r="R65" s="78"/>
      <c r="S65" s="78"/>
      <c r="T65" s="78"/>
      <c r="U65" s="78" t="e">
        <f t="shared" si="3"/>
        <v>#DIV/0!</v>
      </c>
    </row>
    <row r="66" spans="1:21" ht="14.25">
      <c r="A66" s="27" t="s">
        <v>210</v>
      </c>
      <c r="B66" s="27">
        <f>B67+B68+B69+B70+B74+B76+B71</f>
        <v>0</v>
      </c>
      <c r="C66" s="27">
        <f>C67+C68+C69+C70+C74+C76+C71</f>
        <v>0</v>
      </c>
      <c r="D66" s="27">
        <f>D67+D68+D69+D70+D74+D76+D71</f>
        <v>0</v>
      </c>
      <c r="E66" s="27">
        <f>E67+E68+E69+E70+E74+E76+E71</f>
        <v>0</v>
      </c>
      <c r="F66" s="121">
        <f>F67+F68+F69+F70+F74+F76</f>
        <v>208662</v>
      </c>
      <c r="G66" s="121">
        <f>G67+G68+G69+G70+G74+G76+G71</f>
        <v>0</v>
      </c>
      <c r="H66" s="121">
        <f>H67+H68+H69+H70+H74+H76+H73+H72</f>
        <v>357822</v>
      </c>
      <c r="I66" s="121">
        <f>I67+I68+I69+I70+I74+I76+I73+I72</f>
        <v>566484</v>
      </c>
      <c r="J66" s="121">
        <f aca="true" t="shared" si="18" ref="J66:O66">J67+J68+J69+J70+J74+J76+J71</f>
        <v>197952</v>
      </c>
      <c r="K66" s="121">
        <f t="shared" si="18"/>
        <v>0</v>
      </c>
      <c r="L66" s="121">
        <f>L67+L68+L69+L70+L74+L76+L73+L72</f>
        <v>326147</v>
      </c>
      <c r="M66" s="121">
        <f t="shared" si="18"/>
        <v>515953</v>
      </c>
      <c r="N66" s="72">
        <f t="shared" si="18"/>
        <v>215110</v>
      </c>
      <c r="O66" s="27">
        <f t="shared" si="18"/>
        <v>0</v>
      </c>
      <c r="P66" s="72">
        <f>P67+P68+P69+P70+P74+P76+P71+P72+P73</f>
        <v>262841</v>
      </c>
      <c r="Q66" s="72">
        <f>Q67+Q70+Q74+Q76+Q72+Q73</f>
        <v>477951</v>
      </c>
      <c r="R66" s="74" t="e">
        <f aca="true" t="shared" si="19" ref="R66:R89">Q66/E66*100</f>
        <v>#DIV/0!</v>
      </c>
      <c r="S66" s="74">
        <f aca="true" t="shared" si="20" ref="S66:S89">Q66/I66*100</f>
        <v>84.37149151608871</v>
      </c>
      <c r="T66" s="74">
        <f aca="true" t="shared" si="21" ref="T66:T89">Q66/M66*100</f>
        <v>92.63460043841204</v>
      </c>
      <c r="U66" s="74">
        <f t="shared" si="3"/>
        <v>91.07988928195677</v>
      </c>
    </row>
    <row r="67" spans="1:21" ht="14.25">
      <c r="A67" s="75" t="s">
        <v>211</v>
      </c>
      <c r="B67" s="75"/>
      <c r="C67" s="75"/>
      <c r="D67" s="75"/>
      <c r="E67" s="75">
        <f aca="true" t="shared" si="22" ref="E67:E74">SUM(B67:D67)</f>
        <v>0</v>
      </c>
      <c r="F67" s="122">
        <v>5086</v>
      </c>
      <c r="G67" s="122"/>
      <c r="H67" s="122">
        <v>243401</v>
      </c>
      <c r="I67" s="122">
        <f t="shared" si="5"/>
        <v>248487</v>
      </c>
      <c r="J67" s="122">
        <v>1926</v>
      </c>
      <c r="K67" s="122"/>
      <c r="L67" s="122">
        <v>229647</v>
      </c>
      <c r="M67" s="122">
        <f t="shared" si="6"/>
        <v>231573</v>
      </c>
      <c r="N67" s="76">
        <v>3160</v>
      </c>
      <c r="O67" s="75"/>
      <c r="P67" s="76">
        <v>175841</v>
      </c>
      <c r="Q67" s="76">
        <f t="shared" si="7"/>
        <v>179001</v>
      </c>
      <c r="R67" s="78" t="e">
        <f t="shared" si="19"/>
        <v>#DIV/0!</v>
      </c>
      <c r="S67" s="78">
        <f t="shared" si="20"/>
        <v>72.03636407538423</v>
      </c>
      <c r="T67" s="78">
        <f t="shared" si="21"/>
        <v>77.29787151351842</v>
      </c>
      <c r="U67" s="78">
        <f t="shared" si="3"/>
        <v>93.19320527834454</v>
      </c>
    </row>
    <row r="68" spans="1:21" ht="14.25" hidden="1">
      <c r="A68" s="75" t="s">
        <v>212</v>
      </c>
      <c r="B68" s="75"/>
      <c r="C68" s="75"/>
      <c r="D68" s="75"/>
      <c r="E68" s="75">
        <f t="shared" si="22"/>
        <v>0</v>
      </c>
      <c r="F68" s="122"/>
      <c r="G68" s="122"/>
      <c r="H68" s="122"/>
      <c r="I68" s="122">
        <f t="shared" si="5"/>
        <v>0</v>
      </c>
      <c r="J68" s="122"/>
      <c r="K68" s="122"/>
      <c r="L68" s="122"/>
      <c r="M68" s="122">
        <f t="shared" si="6"/>
        <v>0</v>
      </c>
      <c r="N68" s="76"/>
      <c r="O68" s="75"/>
      <c r="P68" s="76"/>
      <c r="Q68" s="76">
        <f t="shared" si="7"/>
        <v>0</v>
      </c>
      <c r="R68" s="78" t="e">
        <f t="shared" si="19"/>
        <v>#DIV/0!</v>
      </c>
      <c r="S68" s="78" t="e">
        <f t="shared" si="20"/>
        <v>#DIV/0!</v>
      </c>
      <c r="T68" s="78" t="e">
        <f t="shared" si="21"/>
        <v>#DIV/0!</v>
      </c>
      <c r="U68" s="78" t="e">
        <f t="shared" si="3"/>
        <v>#DIV/0!</v>
      </c>
    </row>
    <row r="69" spans="1:21" ht="14.25" hidden="1">
      <c r="A69" s="75" t="s">
        <v>213</v>
      </c>
      <c r="B69" s="75"/>
      <c r="C69" s="75"/>
      <c r="D69" s="75"/>
      <c r="E69" s="75">
        <f t="shared" si="22"/>
        <v>0</v>
      </c>
      <c r="F69" s="122"/>
      <c r="G69" s="122"/>
      <c r="H69" s="122"/>
      <c r="I69" s="122">
        <f t="shared" si="5"/>
        <v>0</v>
      </c>
      <c r="J69" s="122"/>
      <c r="K69" s="122"/>
      <c r="L69" s="122"/>
      <c r="M69" s="122">
        <f t="shared" si="6"/>
        <v>0</v>
      </c>
      <c r="N69" s="76"/>
      <c r="O69" s="75"/>
      <c r="P69" s="76"/>
      <c r="Q69" s="76">
        <f t="shared" si="7"/>
        <v>0</v>
      </c>
      <c r="R69" s="78" t="e">
        <f t="shared" si="19"/>
        <v>#DIV/0!</v>
      </c>
      <c r="S69" s="78" t="e">
        <f t="shared" si="20"/>
        <v>#DIV/0!</v>
      </c>
      <c r="T69" s="78" t="e">
        <f t="shared" si="21"/>
        <v>#DIV/0!</v>
      </c>
      <c r="U69" s="78" t="e">
        <f t="shared" si="3"/>
        <v>#DIV/0!</v>
      </c>
    </row>
    <row r="70" spans="1:21" ht="14.25">
      <c r="A70" s="75" t="s">
        <v>214</v>
      </c>
      <c r="B70" s="75"/>
      <c r="C70" s="75"/>
      <c r="D70" s="75"/>
      <c r="E70" s="75">
        <f t="shared" si="22"/>
        <v>0</v>
      </c>
      <c r="F70" s="122">
        <v>201111</v>
      </c>
      <c r="G70" s="122"/>
      <c r="H70" s="122"/>
      <c r="I70" s="122">
        <f t="shared" si="5"/>
        <v>201111</v>
      </c>
      <c r="J70" s="122">
        <v>193562</v>
      </c>
      <c r="K70" s="122"/>
      <c r="L70" s="122"/>
      <c r="M70" s="122">
        <f t="shared" si="6"/>
        <v>193562</v>
      </c>
      <c r="N70" s="76">
        <v>211949</v>
      </c>
      <c r="O70" s="75"/>
      <c r="P70" s="76"/>
      <c r="Q70" s="76">
        <f t="shared" si="7"/>
        <v>211949</v>
      </c>
      <c r="R70" s="78" t="e">
        <f t="shared" si="19"/>
        <v>#DIV/0!</v>
      </c>
      <c r="S70" s="78">
        <f t="shared" si="20"/>
        <v>105.38906375086394</v>
      </c>
      <c r="T70" s="78">
        <f t="shared" si="21"/>
        <v>109.49928188384084</v>
      </c>
      <c r="U70" s="78">
        <f t="shared" si="3"/>
        <v>96.24635151732129</v>
      </c>
    </row>
    <row r="71" spans="1:21" ht="14.25" hidden="1">
      <c r="A71" s="75" t="s">
        <v>215</v>
      </c>
      <c r="B71" s="75"/>
      <c r="C71" s="75"/>
      <c r="D71" s="75"/>
      <c r="E71" s="75">
        <f t="shared" si="22"/>
        <v>0</v>
      </c>
      <c r="F71" s="122"/>
      <c r="G71" s="122"/>
      <c r="H71" s="122"/>
      <c r="I71" s="122">
        <f t="shared" si="5"/>
        <v>0</v>
      </c>
      <c r="J71" s="122"/>
      <c r="K71" s="122"/>
      <c r="L71" s="122"/>
      <c r="M71" s="122">
        <f t="shared" si="6"/>
        <v>0</v>
      </c>
      <c r="N71" s="76"/>
      <c r="O71" s="75"/>
      <c r="P71" s="76"/>
      <c r="Q71" s="76">
        <f t="shared" si="7"/>
        <v>0</v>
      </c>
      <c r="R71" s="78" t="e">
        <f t="shared" si="19"/>
        <v>#DIV/0!</v>
      </c>
      <c r="S71" s="78" t="e">
        <f t="shared" si="20"/>
        <v>#DIV/0!</v>
      </c>
      <c r="T71" s="78" t="e">
        <f t="shared" si="21"/>
        <v>#DIV/0!</v>
      </c>
      <c r="U71" s="78" t="e">
        <f t="shared" si="3"/>
        <v>#DIV/0!</v>
      </c>
    </row>
    <row r="72" spans="1:21" ht="14.25">
      <c r="A72" s="104" t="s">
        <v>331</v>
      </c>
      <c r="B72" s="75"/>
      <c r="C72" s="75"/>
      <c r="D72" s="75"/>
      <c r="E72" s="75"/>
      <c r="F72" s="122"/>
      <c r="G72" s="122"/>
      <c r="H72" s="122">
        <v>7467</v>
      </c>
      <c r="I72" s="122">
        <f t="shared" si="5"/>
        <v>7467</v>
      </c>
      <c r="J72" s="122"/>
      <c r="K72" s="122"/>
      <c r="L72" s="122">
        <v>6185</v>
      </c>
      <c r="M72" s="122">
        <f t="shared" si="6"/>
        <v>6185</v>
      </c>
      <c r="N72" s="76"/>
      <c r="O72" s="75"/>
      <c r="P72" s="76">
        <v>6500</v>
      </c>
      <c r="Q72" s="76">
        <f>N72+O72+P72</f>
        <v>6500</v>
      </c>
      <c r="R72" s="78"/>
      <c r="S72" s="78"/>
      <c r="T72" s="78"/>
      <c r="U72" s="78"/>
    </row>
    <row r="73" spans="1:21" ht="14.25">
      <c r="A73" s="104" t="s">
        <v>334</v>
      </c>
      <c r="B73" s="75"/>
      <c r="C73" s="75"/>
      <c r="D73" s="75"/>
      <c r="E73" s="75"/>
      <c r="F73" s="122"/>
      <c r="G73" s="122"/>
      <c r="H73" s="122">
        <v>5200</v>
      </c>
      <c r="I73" s="122">
        <f t="shared" si="5"/>
        <v>5200</v>
      </c>
      <c r="J73" s="122"/>
      <c r="K73" s="122"/>
      <c r="L73" s="122">
        <v>1961</v>
      </c>
      <c r="M73" s="122">
        <f t="shared" si="6"/>
        <v>1961</v>
      </c>
      <c r="N73" s="76"/>
      <c r="O73" s="75"/>
      <c r="P73" s="76">
        <v>20000</v>
      </c>
      <c r="Q73" s="76">
        <f>N73+O73+P73</f>
        <v>20000</v>
      </c>
      <c r="R73" s="78"/>
      <c r="S73" s="78"/>
      <c r="T73" s="78"/>
      <c r="U73" s="78"/>
    </row>
    <row r="74" spans="1:21" ht="14.25">
      <c r="A74" s="75" t="s">
        <v>332</v>
      </c>
      <c r="B74" s="75"/>
      <c r="C74" s="75"/>
      <c r="D74" s="75"/>
      <c r="E74" s="75">
        <f t="shared" si="22"/>
        <v>0</v>
      </c>
      <c r="F74" s="122"/>
      <c r="G74" s="122"/>
      <c r="H74" s="122">
        <v>37854</v>
      </c>
      <c r="I74" s="122">
        <f t="shared" si="5"/>
        <v>37854</v>
      </c>
      <c r="J74" s="122"/>
      <c r="K74" s="122"/>
      <c r="L74" s="122">
        <v>32305</v>
      </c>
      <c r="M74" s="122">
        <f t="shared" si="6"/>
        <v>32305</v>
      </c>
      <c r="N74" s="76"/>
      <c r="O74" s="75"/>
      <c r="P74" s="76">
        <v>25000</v>
      </c>
      <c r="Q74" s="76">
        <f t="shared" si="7"/>
        <v>25000</v>
      </c>
      <c r="R74" s="78" t="e">
        <f t="shared" si="19"/>
        <v>#DIV/0!</v>
      </c>
      <c r="S74" s="78">
        <f t="shared" si="20"/>
        <v>66.0432186823057</v>
      </c>
      <c r="T74" s="78">
        <f t="shared" si="21"/>
        <v>77.3874013310633</v>
      </c>
      <c r="U74" s="78">
        <f t="shared" si="3"/>
        <v>85.34104718127543</v>
      </c>
    </row>
    <row r="75" spans="1:21" ht="14.25" hidden="1">
      <c r="A75" s="81" t="s">
        <v>172</v>
      </c>
      <c r="B75" s="75"/>
      <c r="C75" s="75"/>
      <c r="D75" s="75"/>
      <c r="E75" s="75"/>
      <c r="F75" s="122"/>
      <c r="G75" s="122"/>
      <c r="H75" s="122"/>
      <c r="I75" s="122"/>
      <c r="J75" s="122"/>
      <c r="K75" s="122"/>
      <c r="L75" s="122"/>
      <c r="M75" s="122"/>
      <c r="N75" s="76"/>
      <c r="O75" s="75"/>
      <c r="P75" s="76"/>
      <c r="Q75" s="76"/>
      <c r="R75" s="78" t="e">
        <f t="shared" si="19"/>
        <v>#DIV/0!</v>
      </c>
      <c r="S75" s="78" t="e">
        <f t="shared" si="20"/>
        <v>#DIV/0!</v>
      </c>
      <c r="T75" s="78" t="e">
        <f t="shared" si="21"/>
        <v>#DIV/0!</v>
      </c>
      <c r="U75" s="78" t="e">
        <f t="shared" si="3"/>
        <v>#DIV/0!</v>
      </c>
    </row>
    <row r="76" spans="1:21" ht="14.25">
      <c r="A76" s="75" t="s">
        <v>333</v>
      </c>
      <c r="B76" s="75"/>
      <c r="C76" s="75"/>
      <c r="D76" s="75"/>
      <c r="E76" s="75">
        <f>SUM(B76:D76)</f>
        <v>0</v>
      </c>
      <c r="F76" s="122">
        <v>2465</v>
      </c>
      <c r="G76" s="122"/>
      <c r="H76" s="122">
        <v>63900</v>
      </c>
      <c r="I76" s="122">
        <f t="shared" si="5"/>
        <v>66365</v>
      </c>
      <c r="J76" s="122">
        <v>2464</v>
      </c>
      <c r="K76" s="122"/>
      <c r="L76" s="122">
        <v>56049</v>
      </c>
      <c r="M76" s="122">
        <f aca="true" t="shared" si="23" ref="M76:M87">J76+L76+K76</f>
        <v>58513</v>
      </c>
      <c r="N76" s="76">
        <v>1</v>
      </c>
      <c r="O76" s="75"/>
      <c r="P76" s="76">
        <v>35500</v>
      </c>
      <c r="Q76" s="76">
        <f aca="true" t="shared" si="24" ref="Q76:Q85">N76+P76+O76</f>
        <v>35501</v>
      </c>
      <c r="R76" s="78" t="e">
        <f t="shared" si="19"/>
        <v>#DIV/0!</v>
      </c>
      <c r="S76" s="78">
        <f t="shared" si="20"/>
        <v>53.49355835154073</v>
      </c>
      <c r="T76" s="78">
        <f t="shared" si="21"/>
        <v>60.671987421598615</v>
      </c>
      <c r="U76" s="78">
        <f t="shared" si="3"/>
        <v>88.16846229187072</v>
      </c>
    </row>
    <row r="77" spans="1:21" ht="14.25" hidden="1">
      <c r="A77" s="81" t="s">
        <v>172</v>
      </c>
      <c r="B77" s="75"/>
      <c r="C77" s="75"/>
      <c r="D77" s="75"/>
      <c r="E77" s="75"/>
      <c r="F77" s="122"/>
      <c r="G77" s="122"/>
      <c r="H77" s="122"/>
      <c r="I77" s="122"/>
      <c r="J77" s="122"/>
      <c r="K77" s="122"/>
      <c r="L77" s="122"/>
      <c r="M77" s="122"/>
      <c r="N77" s="76"/>
      <c r="O77" s="75"/>
      <c r="P77" s="76"/>
      <c r="Q77" s="76"/>
      <c r="R77" s="78" t="e">
        <f t="shared" si="19"/>
        <v>#DIV/0!</v>
      </c>
      <c r="S77" s="78" t="e">
        <f t="shared" si="20"/>
        <v>#DIV/0!</v>
      </c>
      <c r="T77" s="78" t="e">
        <f t="shared" si="21"/>
        <v>#DIV/0!</v>
      </c>
      <c r="U77" s="78" t="e">
        <f t="shared" si="3"/>
        <v>#DIV/0!</v>
      </c>
    </row>
    <row r="78" spans="1:21" ht="14.25">
      <c r="A78" s="27" t="s">
        <v>216</v>
      </c>
      <c r="B78" s="27">
        <f>B79+B80+B81+B83+B85</f>
        <v>0</v>
      </c>
      <c r="C78" s="27">
        <f>C79+C80+C81+C83+C85</f>
        <v>0</v>
      </c>
      <c r="D78" s="27">
        <f>D79+D80+D81+D83+D85</f>
        <v>0</v>
      </c>
      <c r="E78" s="27">
        <f>E79+E80+E81+E83+E85</f>
        <v>0</v>
      </c>
      <c r="F78" s="121">
        <f aca="true" t="shared" si="25" ref="F78:Q78">F79+F80+F81+F83+F84+F85</f>
        <v>1708</v>
      </c>
      <c r="G78" s="121">
        <f t="shared" si="25"/>
        <v>0</v>
      </c>
      <c r="H78" s="121">
        <f t="shared" si="25"/>
        <v>220740</v>
      </c>
      <c r="I78" s="121">
        <f t="shared" si="25"/>
        <v>222448</v>
      </c>
      <c r="J78" s="121">
        <f t="shared" si="25"/>
        <v>1708</v>
      </c>
      <c r="K78" s="121">
        <f t="shared" si="25"/>
        <v>0</v>
      </c>
      <c r="L78" s="121">
        <f t="shared" si="25"/>
        <v>192909</v>
      </c>
      <c r="M78" s="121">
        <f t="shared" si="25"/>
        <v>194617</v>
      </c>
      <c r="N78" s="72">
        <f t="shared" si="25"/>
        <v>0</v>
      </c>
      <c r="O78" s="27">
        <f t="shared" si="25"/>
        <v>0</v>
      </c>
      <c r="P78" s="72">
        <f t="shared" si="25"/>
        <v>314879</v>
      </c>
      <c r="Q78" s="72">
        <f t="shared" si="25"/>
        <v>314879</v>
      </c>
      <c r="R78" s="74" t="e">
        <f t="shared" si="19"/>
        <v>#DIV/0!</v>
      </c>
      <c r="S78" s="74">
        <f t="shared" si="20"/>
        <v>141.55173343882615</v>
      </c>
      <c r="T78" s="74">
        <f t="shared" si="21"/>
        <v>161.79419064110533</v>
      </c>
      <c r="U78" s="74">
        <f t="shared" si="3"/>
        <v>87.48876141839891</v>
      </c>
    </row>
    <row r="79" spans="1:21" ht="14.25">
      <c r="A79" s="75" t="s">
        <v>217</v>
      </c>
      <c r="B79" s="75"/>
      <c r="C79" s="75"/>
      <c r="D79" s="75"/>
      <c r="E79" s="75">
        <f>SUM(B79:D79)</f>
        <v>0</v>
      </c>
      <c r="F79" s="122"/>
      <c r="G79" s="122"/>
      <c r="H79" s="122">
        <v>9851</v>
      </c>
      <c r="I79" s="122">
        <f t="shared" si="5"/>
        <v>9851</v>
      </c>
      <c r="J79" s="122"/>
      <c r="K79" s="122"/>
      <c r="L79" s="122">
        <v>7321</v>
      </c>
      <c r="M79" s="122">
        <f t="shared" si="23"/>
        <v>7321</v>
      </c>
      <c r="N79" s="76"/>
      <c r="O79" s="75"/>
      <c r="P79" s="76">
        <v>5000</v>
      </c>
      <c r="Q79" s="76">
        <f t="shared" si="24"/>
        <v>5000</v>
      </c>
      <c r="R79" s="78" t="e">
        <f t="shared" si="19"/>
        <v>#DIV/0!</v>
      </c>
      <c r="S79" s="78">
        <f t="shared" si="20"/>
        <v>50.756268399147295</v>
      </c>
      <c r="T79" s="78">
        <f t="shared" si="21"/>
        <v>68.29668078131402</v>
      </c>
      <c r="U79" s="78">
        <f t="shared" si="3"/>
        <v>74.31732819003147</v>
      </c>
    </row>
    <row r="80" spans="1:21" ht="14.25">
      <c r="A80" s="75" t="s">
        <v>218</v>
      </c>
      <c r="B80" s="75"/>
      <c r="C80" s="75"/>
      <c r="D80" s="75"/>
      <c r="E80" s="75">
        <f>SUM(B80:D80)</f>
        <v>0</v>
      </c>
      <c r="F80" s="122"/>
      <c r="G80" s="122"/>
      <c r="H80" s="122">
        <v>22000</v>
      </c>
      <c r="I80" s="122">
        <f t="shared" si="5"/>
        <v>22000</v>
      </c>
      <c r="J80" s="122"/>
      <c r="K80" s="122"/>
      <c r="L80" s="122">
        <v>23368</v>
      </c>
      <c r="M80" s="122">
        <f t="shared" si="23"/>
        <v>23368</v>
      </c>
      <c r="N80" s="76"/>
      <c r="O80" s="75"/>
      <c r="P80" s="76">
        <v>10000</v>
      </c>
      <c r="Q80" s="76">
        <f t="shared" si="24"/>
        <v>10000</v>
      </c>
      <c r="R80" s="78">
        <v>0</v>
      </c>
      <c r="S80" s="78">
        <f t="shared" si="20"/>
        <v>45.45454545454545</v>
      </c>
      <c r="T80" s="78">
        <f t="shared" si="21"/>
        <v>42.79356384799726</v>
      </c>
      <c r="U80" s="78">
        <f t="shared" si="3"/>
        <v>106.21818181818182</v>
      </c>
    </row>
    <row r="81" spans="1:21" ht="14.25">
      <c r="A81" s="75" t="s">
        <v>219</v>
      </c>
      <c r="B81" s="75"/>
      <c r="C81" s="75"/>
      <c r="D81" s="75"/>
      <c r="E81" s="75">
        <f>SUM(B81:D81)</f>
        <v>0</v>
      </c>
      <c r="F81" s="122"/>
      <c r="G81" s="122"/>
      <c r="H81" s="122">
        <v>145412</v>
      </c>
      <c r="I81" s="122">
        <f t="shared" si="5"/>
        <v>145412</v>
      </c>
      <c r="J81" s="122"/>
      <c r="K81" s="122"/>
      <c r="L81" s="122">
        <v>133598</v>
      </c>
      <c r="M81" s="122">
        <f t="shared" si="23"/>
        <v>133598</v>
      </c>
      <c r="N81" s="76"/>
      <c r="O81" s="75"/>
      <c r="P81" s="76">
        <v>160014</v>
      </c>
      <c r="Q81" s="76">
        <f t="shared" si="24"/>
        <v>160014</v>
      </c>
      <c r="R81" s="78" t="e">
        <f t="shared" si="19"/>
        <v>#DIV/0!</v>
      </c>
      <c r="S81" s="78">
        <f t="shared" si="20"/>
        <v>110.0418122300773</v>
      </c>
      <c r="T81" s="78">
        <f t="shared" si="21"/>
        <v>119.77275108908816</v>
      </c>
      <c r="U81" s="78">
        <f t="shared" si="3"/>
        <v>91.87549858333563</v>
      </c>
    </row>
    <row r="82" spans="1:21" ht="14.25" hidden="1">
      <c r="A82" s="75"/>
      <c r="B82" s="75"/>
      <c r="C82" s="75"/>
      <c r="D82" s="75"/>
      <c r="E82" s="75"/>
      <c r="F82" s="122"/>
      <c r="G82" s="122"/>
      <c r="H82" s="122"/>
      <c r="I82" s="122"/>
      <c r="J82" s="122"/>
      <c r="K82" s="122"/>
      <c r="L82" s="122"/>
      <c r="M82" s="122"/>
      <c r="N82" s="76"/>
      <c r="O82" s="75"/>
      <c r="P82" s="76"/>
      <c r="Q82" s="76"/>
      <c r="R82" s="78"/>
      <c r="S82" s="78"/>
      <c r="T82" s="78"/>
      <c r="U82" s="78"/>
    </row>
    <row r="83" spans="1:21" ht="14.25">
      <c r="A83" s="75" t="s">
        <v>220</v>
      </c>
      <c r="B83" s="75"/>
      <c r="C83" s="75"/>
      <c r="D83" s="75"/>
      <c r="E83" s="75">
        <f>SUM(B83:D83)</f>
        <v>0</v>
      </c>
      <c r="F83" s="122">
        <v>1708</v>
      </c>
      <c r="G83" s="122"/>
      <c r="H83" s="122">
        <v>9477</v>
      </c>
      <c r="I83" s="122">
        <f t="shared" si="5"/>
        <v>11185</v>
      </c>
      <c r="J83" s="122">
        <v>1708</v>
      </c>
      <c r="K83" s="122"/>
      <c r="L83" s="122">
        <v>2000</v>
      </c>
      <c r="M83" s="122">
        <f t="shared" si="23"/>
        <v>3708</v>
      </c>
      <c r="N83" s="76"/>
      <c r="O83" s="75"/>
      <c r="P83" s="122"/>
      <c r="Q83" s="76">
        <f t="shared" si="24"/>
        <v>0</v>
      </c>
      <c r="R83" s="78" t="e">
        <f t="shared" si="19"/>
        <v>#DIV/0!</v>
      </c>
      <c r="S83" s="78">
        <f t="shared" si="20"/>
        <v>0</v>
      </c>
      <c r="T83" s="78">
        <f t="shared" si="21"/>
        <v>0</v>
      </c>
      <c r="U83" s="78">
        <f t="shared" si="3"/>
        <v>33.151542244076886</v>
      </c>
    </row>
    <row r="84" spans="1:21" ht="14.25">
      <c r="A84" s="75" t="s">
        <v>221</v>
      </c>
      <c r="B84" s="75"/>
      <c r="C84" s="75"/>
      <c r="D84" s="75"/>
      <c r="E84" s="75"/>
      <c r="F84" s="122"/>
      <c r="G84" s="122"/>
      <c r="H84" s="122">
        <v>17000</v>
      </c>
      <c r="I84" s="122">
        <f t="shared" si="5"/>
        <v>17000</v>
      </c>
      <c r="J84" s="122"/>
      <c r="K84" s="122"/>
      <c r="L84" s="122">
        <v>12452</v>
      </c>
      <c r="M84" s="122">
        <f t="shared" si="23"/>
        <v>12452</v>
      </c>
      <c r="N84" s="76"/>
      <c r="O84" s="75"/>
      <c r="P84" s="76">
        <v>15000</v>
      </c>
      <c r="Q84" s="76">
        <f t="shared" si="24"/>
        <v>15000</v>
      </c>
      <c r="R84" s="78"/>
      <c r="S84" s="78">
        <v>0</v>
      </c>
      <c r="T84" s="78">
        <v>0</v>
      </c>
      <c r="U84" s="78">
        <f t="shared" si="3"/>
        <v>73.24705882352941</v>
      </c>
    </row>
    <row r="85" spans="1:21" ht="14.25">
      <c r="A85" s="75" t="s">
        <v>222</v>
      </c>
      <c r="B85" s="75"/>
      <c r="C85" s="75"/>
      <c r="D85" s="75"/>
      <c r="E85" s="75">
        <f>SUM(B85:D85)</f>
        <v>0</v>
      </c>
      <c r="F85" s="122"/>
      <c r="G85" s="122"/>
      <c r="H85" s="122">
        <v>17000</v>
      </c>
      <c r="I85" s="122">
        <f t="shared" si="5"/>
        <v>17000</v>
      </c>
      <c r="J85" s="122"/>
      <c r="K85" s="122"/>
      <c r="L85" s="122">
        <v>14170</v>
      </c>
      <c r="M85" s="122">
        <f t="shared" si="23"/>
        <v>14170</v>
      </c>
      <c r="N85" s="76"/>
      <c r="O85" s="75"/>
      <c r="P85" s="76">
        <v>124865</v>
      </c>
      <c r="Q85" s="76">
        <f t="shared" si="24"/>
        <v>124865</v>
      </c>
      <c r="R85" s="78" t="e">
        <f t="shared" si="19"/>
        <v>#DIV/0!</v>
      </c>
      <c r="S85" s="78">
        <f t="shared" si="20"/>
        <v>734.5</v>
      </c>
      <c r="T85" s="78">
        <f t="shared" si="21"/>
        <v>881.1926605504586</v>
      </c>
      <c r="U85" s="78">
        <f t="shared" si="3"/>
        <v>83.35294117647058</v>
      </c>
    </row>
    <row r="86" spans="1:21" s="23" customFormat="1" ht="12.75">
      <c r="A86" s="27" t="s">
        <v>223</v>
      </c>
      <c r="B86" s="27"/>
      <c r="C86" s="27"/>
      <c r="D86" s="27"/>
      <c r="E86" s="27"/>
      <c r="F86" s="121">
        <f aca="true" t="shared" si="26" ref="F86:Q86">SUM(F87)</f>
        <v>0</v>
      </c>
      <c r="G86" s="121">
        <f t="shared" si="26"/>
        <v>0</v>
      </c>
      <c r="H86" s="121">
        <f>SUM(H87:H88)</f>
        <v>0</v>
      </c>
      <c r="I86" s="121">
        <f>SUM(I87:I88)</f>
        <v>0</v>
      </c>
      <c r="J86" s="121">
        <f t="shared" si="26"/>
        <v>0</v>
      </c>
      <c r="K86" s="121">
        <f t="shared" si="26"/>
        <v>0</v>
      </c>
      <c r="L86" s="121">
        <f t="shared" si="26"/>
        <v>0</v>
      </c>
      <c r="M86" s="121">
        <f t="shared" si="26"/>
        <v>0</v>
      </c>
      <c r="N86" s="72">
        <f t="shared" si="26"/>
        <v>0</v>
      </c>
      <c r="O86" s="27">
        <f t="shared" si="26"/>
        <v>0</v>
      </c>
      <c r="P86" s="72">
        <f>SUM(P87:P88)</f>
        <v>0</v>
      </c>
      <c r="Q86" s="72">
        <f t="shared" si="26"/>
        <v>0</v>
      </c>
      <c r="R86" s="74"/>
      <c r="S86" s="74"/>
      <c r="T86" s="74"/>
      <c r="U86" s="74"/>
    </row>
    <row r="87" spans="1:21" ht="13.5" customHeight="1">
      <c r="A87" s="75" t="s">
        <v>224</v>
      </c>
      <c r="B87" s="75"/>
      <c r="C87" s="75"/>
      <c r="D87" s="75"/>
      <c r="E87" s="75"/>
      <c r="F87" s="122"/>
      <c r="G87" s="122"/>
      <c r="H87" s="122"/>
      <c r="I87" s="122">
        <f>SUM(F87:H87)</f>
        <v>0</v>
      </c>
      <c r="J87" s="122"/>
      <c r="K87" s="122"/>
      <c r="L87" s="122"/>
      <c r="M87" s="122">
        <f t="shared" si="23"/>
        <v>0</v>
      </c>
      <c r="N87" s="76"/>
      <c r="O87" s="75"/>
      <c r="P87" s="76"/>
      <c r="Q87" s="76">
        <f>N87+P87+O87</f>
        <v>0</v>
      </c>
      <c r="R87" s="78" t="e">
        <f t="shared" si="19"/>
        <v>#DIV/0!</v>
      </c>
      <c r="S87" s="78"/>
      <c r="T87" s="78"/>
      <c r="U87" s="78"/>
    </row>
    <row r="88" spans="1:21" ht="13.5" customHeight="1" hidden="1">
      <c r="A88" s="75"/>
      <c r="B88" s="75"/>
      <c r="C88" s="75"/>
      <c r="D88" s="75"/>
      <c r="E88" s="75"/>
      <c r="F88" s="122"/>
      <c r="G88" s="122"/>
      <c r="H88" s="122"/>
      <c r="I88" s="122">
        <f>SUM(F88:H88)</f>
        <v>0</v>
      </c>
      <c r="J88" s="122"/>
      <c r="K88" s="122"/>
      <c r="L88" s="122"/>
      <c r="M88" s="122">
        <f>SUM(J88:L88)</f>
        <v>0</v>
      </c>
      <c r="N88" s="76"/>
      <c r="O88" s="75"/>
      <c r="P88" s="76"/>
      <c r="Q88" s="76">
        <f>N88+P88+O88</f>
        <v>0</v>
      </c>
      <c r="R88" s="78"/>
      <c r="S88" s="78"/>
      <c r="T88" s="78"/>
      <c r="U88" s="78"/>
    </row>
    <row r="89" spans="1:21" ht="14.25">
      <c r="A89" s="30" t="s">
        <v>26</v>
      </c>
      <c r="B89" s="27" t="e">
        <f>B11+B17+B34+B39+B52+B66+B78+B23</f>
        <v>#REF!</v>
      </c>
      <c r="C89" s="27" t="e">
        <f>C11+C17+C34+C39+C52+C66+C78+C23</f>
        <v>#REF!</v>
      </c>
      <c r="D89" s="27" t="e">
        <f>D11+D17+D34+D39+D52+D66+D78+D23</f>
        <v>#REF!</v>
      </c>
      <c r="E89" s="27" t="e">
        <f>E11+E17+E34+E39+E52+E66+E78+E23</f>
        <v>#REF!</v>
      </c>
      <c r="F89" s="121">
        <f aca="true" t="shared" si="27" ref="F89:P89">F11+F17+F34+F39+F52+F66+F78+F23+F86</f>
        <v>1665156</v>
      </c>
      <c r="G89" s="121">
        <f>G11+G17+G34+G39+G52+G66+G78+G23+G86</f>
        <v>0</v>
      </c>
      <c r="H89" s="121">
        <f t="shared" si="27"/>
        <v>2944321</v>
      </c>
      <c r="I89" s="121">
        <f t="shared" si="27"/>
        <v>4609477</v>
      </c>
      <c r="J89" s="121">
        <f t="shared" si="27"/>
        <v>1521552</v>
      </c>
      <c r="K89" s="121">
        <f t="shared" si="27"/>
        <v>0</v>
      </c>
      <c r="L89" s="121">
        <f t="shared" si="27"/>
        <v>2683027</v>
      </c>
      <c r="M89" s="121">
        <f t="shared" si="27"/>
        <v>4196433</v>
      </c>
      <c r="N89" s="72">
        <f t="shared" si="27"/>
        <v>1625293</v>
      </c>
      <c r="O89" s="27">
        <f t="shared" si="27"/>
        <v>0</v>
      </c>
      <c r="P89" s="72">
        <f t="shared" si="27"/>
        <v>2921580</v>
      </c>
      <c r="Q89" s="72">
        <f>Q11+Q17+Q34+Q39+Q52+Q66+Q78+Q23+Q86</f>
        <v>4546873</v>
      </c>
      <c r="R89" s="74" t="e">
        <f t="shared" si="19"/>
        <v>#REF!</v>
      </c>
      <c r="S89" s="74">
        <f t="shared" si="20"/>
        <v>98.6418415798582</v>
      </c>
      <c r="T89" s="74">
        <f t="shared" si="21"/>
        <v>108.35090182543125</v>
      </c>
      <c r="U89" s="74">
        <f t="shared" si="3"/>
        <v>91.039243714634</v>
      </c>
    </row>
    <row r="90" spans="1:20" ht="14.25" hidden="1">
      <c r="A90" s="75"/>
      <c r="B90" s="75"/>
      <c r="C90" s="75"/>
      <c r="D90" s="75"/>
      <c r="E90" s="75"/>
      <c r="F90" s="122"/>
      <c r="G90" s="122"/>
      <c r="H90" s="122"/>
      <c r="I90" s="122"/>
      <c r="J90" s="122"/>
      <c r="K90" s="75"/>
      <c r="L90" s="255"/>
      <c r="M90" s="75"/>
      <c r="N90" s="76"/>
      <c r="O90" s="75"/>
      <c r="P90" s="76"/>
      <c r="Q90" s="76"/>
      <c r="R90" s="78"/>
      <c r="S90" s="78"/>
      <c r="T90" s="78"/>
    </row>
    <row r="91" spans="1:21" s="2" customFormat="1" ht="12.75" hidden="1">
      <c r="A91" s="75"/>
      <c r="B91" s="75"/>
      <c r="C91" s="75"/>
      <c r="D91" s="75"/>
      <c r="E91" s="75"/>
      <c r="F91" s="122"/>
      <c r="G91" s="122"/>
      <c r="H91" s="122"/>
      <c r="I91" s="122"/>
      <c r="J91" s="122"/>
      <c r="K91" s="75"/>
      <c r="L91" s="255"/>
      <c r="M91" s="75"/>
      <c r="N91" s="76"/>
      <c r="O91" s="75"/>
      <c r="P91" s="76"/>
      <c r="Q91" s="76"/>
      <c r="R91" s="78"/>
      <c r="S91" s="78"/>
      <c r="T91" s="78"/>
      <c r="U91" s="1"/>
    </row>
    <row r="92" spans="1:20" ht="14.25" hidden="1">
      <c r="A92" s="30"/>
      <c r="B92" s="27"/>
      <c r="C92" s="27"/>
      <c r="D92" s="27"/>
      <c r="E92" s="27"/>
      <c r="F92" s="121"/>
      <c r="G92" s="121"/>
      <c r="H92" s="121"/>
      <c r="I92" s="121"/>
      <c r="J92" s="121"/>
      <c r="K92" s="27"/>
      <c r="L92" s="256"/>
      <c r="M92" s="27"/>
      <c r="N92" s="72"/>
      <c r="O92" s="27"/>
      <c r="P92" s="72"/>
      <c r="Q92" s="72"/>
      <c r="R92" s="73"/>
      <c r="S92" s="73"/>
      <c r="T92" s="74"/>
    </row>
    <row r="94" spans="1:17" ht="14.25" hidden="1">
      <c r="A94" s="1" t="s">
        <v>225</v>
      </c>
      <c r="J94" s="120">
        <f>SUM(J89:J93)</f>
        <v>1521552</v>
      </c>
      <c r="N94" s="47" t="e">
        <f>#REF!+#REF!+#REF!+#REF!+#REF!+#REF!+#REF!+N38+#REF!+#REF!+#REF!+#REF!+#REF!+#REF!+#REF!+N60+#REF!+#REF!+#REF!</f>
        <v>#REF!</v>
      </c>
      <c r="O94" s="1" t="e">
        <f>#REF!+#REF!+#REF!+#REF!+#REF!+#REF!+#REF!+O38+#REF!+#REF!+#REF!+#REF!+#REF!+#REF!+#REF!+O60+#REF!+#REF!+#REF!</f>
        <v>#REF!</v>
      </c>
      <c r="P94" s="47" t="e">
        <f>#REF!+#REF!+#REF!+#REF!+#REF!+#REF!+#REF!+P38+#REF!+#REF!+#REF!+#REF!+#REF!+#REF!+#REF!+P60+#REF!+#REF!+#REF!</f>
        <v>#REF!</v>
      </c>
      <c r="Q94" s="47" t="e">
        <f>#REF!+#REF!+#REF!+#REF!+#REF!+#REF!+#REF!+Q38+#REF!+#REF!+#REF!+#REF!+#REF!+#REF!+#REF!+Q60+#REF!+#REF!+#REF!</f>
        <v>#REF!</v>
      </c>
    </row>
    <row r="101" spans="1:20" ht="14.25">
      <c r="A101" t="s">
        <v>30</v>
      </c>
      <c r="B101"/>
      <c r="C101"/>
      <c r="D101"/>
      <c r="F101" s="36"/>
      <c r="H101" s="36"/>
      <c r="I101" s="36"/>
      <c r="J101" s="36"/>
      <c r="K101"/>
      <c r="L101" s="36"/>
      <c r="M101"/>
      <c r="N101" s="35" t="s">
        <v>31</v>
      </c>
      <c r="O101"/>
      <c r="P101" s="35"/>
      <c r="Q101" s="35"/>
      <c r="R101"/>
      <c r="S101"/>
      <c r="T101"/>
    </row>
    <row r="102" spans="1:20" ht="14.25">
      <c r="A102" t="s">
        <v>160</v>
      </c>
      <c r="B102"/>
      <c r="C102"/>
      <c r="D102"/>
      <c r="F102" s="36"/>
      <c r="H102" s="36"/>
      <c r="I102" s="36"/>
      <c r="J102" s="36"/>
      <c r="K102"/>
      <c r="L102" s="36"/>
      <c r="M102"/>
      <c r="N102" s="35" t="s">
        <v>159</v>
      </c>
      <c r="O102"/>
      <c r="P102" s="35"/>
      <c r="Q102" s="35"/>
      <c r="R102"/>
      <c r="S102"/>
      <c r="T102"/>
    </row>
  </sheetData>
  <sheetProtection/>
  <mergeCells count="7">
    <mergeCell ref="A5:T5"/>
    <mergeCell ref="A6:T6"/>
    <mergeCell ref="A8:A9"/>
    <mergeCell ref="B8:E8"/>
    <mergeCell ref="F8:I8"/>
    <mergeCell ref="J8:M8"/>
    <mergeCell ref="N8:Q8"/>
  </mergeCells>
  <printOptions horizontalCentered="1"/>
  <pageMargins left="0.31496062992125984" right="0.31496062992125984" top="0.9448818897637796" bottom="0.7480314960629921" header="0.31496062992125984" footer="0.31496062992125984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8515625" style="0" customWidth="1"/>
    <col min="2" max="2" width="37.140625" style="0" customWidth="1"/>
    <col min="3" max="3" width="16.8515625" style="0" customWidth="1"/>
    <col min="4" max="4" width="17.140625" style="0" customWidth="1"/>
    <col min="5" max="5" width="16.57421875" style="0" customWidth="1"/>
    <col min="6" max="6" width="9.7109375" style="0" customWidth="1"/>
    <col min="7" max="7" width="9.28125" style="0" customWidth="1"/>
    <col min="9" max="10" width="9.8515625" style="0" customWidth="1"/>
    <col min="11" max="11" width="10.140625" style="0" customWidth="1"/>
  </cols>
  <sheetData>
    <row r="1" spans="7:9" ht="14.25">
      <c r="G1" s="3"/>
      <c r="H1" s="3"/>
      <c r="I1" s="3" t="s">
        <v>135</v>
      </c>
    </row>
    <row r="3" spans="1:21" s="7" customFormat="1" ht="15.75">
      <c r="A3" s="288" t="s">
        <v>395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s="7" customFormat="1" ht="15.75">
      <c r="A4" s="289" t="s">
        <v>396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s="50" customFormat="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50" customFormat="1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1" s="50" customFormat="1" ht="25.5">
      <c r="A7" s="206" t="s">
        <v>136</v>
      </c>
      <c r="B7" s="37" t="s">
        <v>137</v>
      </c>
      <c r="C7" s="207" t="s">
        <v>138</v>
      </c>
      <c r="D7" s="207" t="s">
        <v>139</v>
      </c>
      <c r="E7" s="147" t="s">
        <v>8</v>
      </c>
      <c r="F7" s="290" t="s">
        <v>407</v>
      </c>
      <c r="G7" s="291"/>
      <c r="H7" s="291"/>
      <c r="I7" s="292"/>
      <c r="J7" s="53" t="s">
        <v>140</v>
      </c>
      <c r="K7" s="53" t="s">
        <v>140</v>
      </c>
    </row>
    <row r="8" spans="1:11" s="50" customFormat="1" ht="12.75">
      <c r="A8" s="40" t="s">
        <v>141</v>
      </c>
      <c r="B8" s="40"/>
      <c r="C8" s="208" t="s">
        <v>405</v>
      </c>
      <c r="D8" s="208" t="s">
        <v>406</v>
      </c>
      <c r="E8" s="208" t="s">
        <v>406</v>
      </c>
      <c r="F8" s="54" t="s">
        <v>37</v>
      </c>
      <c r="G8" s="54" t="s">
        <v>12</v>
      </c>
      <c r="H8" s="54" t="s">
        <v>13</v>
      </c>
      <c r="I8" s="54" t="s">
        <v>14</v>
      </c>
      <c r="J8" s="54" t="s">
        <v>142</v>
      </c>
      <c r="K8" s="54" t="s">
        <v>143</v>
      </c>
    </row>
    <row r="9" spans="1:11" s="51" customFormat="1" ht="12.75">
      <c r="A9" s="153">
        <v>1</v>
      </c>
      <c r="B9" s="153">
        <v>2</v>
      </c>
      <c r="C9" s="153">
        <v>3</v>
      </c>
      <c r="D9" s="153">
        <v>4</v>
      </c>
      <c r="E9" s="153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</row>
    <row r="10" spans="1:11" s="50" customFormat="1" ht="12.75">
      <c r="A10" s="59">
        <v>1</v>
      </c>
      <c r="B10" s="59" t="s">
        <v>144</v>
      </c>
      <c r="C10" s="59">
        <v>907653</v>
      </c>
      <c r="D10" s="59">
        <v>1060923</v>
      </c>
      <c r="E10" s="59">
        <v>996841</v>
      </c>
      <c r="F10" s="26">
        <f>G10+H10+I10</f>
        <v>1078228</v>
      </c>
      <c r="G10" s="26">
        <v>516228</v>
      </c>
      <c r="H10" s="26"/>
      <c r="I10" s="26">
        <v>562000</v>
      </c>
      <c r="J10" s="43">
        <f>F10/C10*100</f>
        <v>118.79297484831758</v>
      </c>
      <c r="K10" s="43">
        <f>F10/D10*100</f>
        <v>101.63112685840537</v>
      </c>
    </row>
    <row r="11" spans="1:11" s="50" customFormat="1" ht="12.75">
      <c r="A11" s="59">
        <v>2</v>
      </c>
      <c r="B11" s="59" t="s">
        <v>145</v>
      </c>
      <c r="C11" s="59">
        <v>133547</v>
      </c>
      <c r="D11" s="59">
        <v>133547</v>
      </c>
      <c r="E11" s="59">
        <v>87594</v>
      </c>
      <c r="F11" s="26">
        <f aca="true" t="shared" si="0" ref="F11:F18">G11+H11+I11</f>
        <v>144083</v>
      </c>
      <c r="G11" s="26">
        <v>144083</v>
      </c>
      <c r="H11" s="26"/>
      <c r="I11" s="26"/>
      <c r="J11" s="43">
        <f aca="true" t="shared" si="1" ref="J11:J19">F11/C11*100</f>
        <v>107.88935730491886</v>
      </c>
      <c r="K11" s="43">
        <f aca="true" t="shared" si="2" ref="K11:K19">F11/D11*100</f>
        <v>107.88935730491886</v>
      </c>
    </row>
    <row r="12" spans="1:11" s="50" customFormat="1" ht="12.75">
      <c r="A12" s="59">
        <v>3</v>
      </c>
      <c r="B12" s="59" t="s">
        <v>146</v>
      </c>
      <c r="C12" s="59">
        <v>1833619</v>
      </c>
      <c r="D12" s="59">
        <v>1896325</v>
      </c>
      <c r="E12" s="59">
        <v>1830412</v>
      </c>
      <c r="F12" s="26">
        <f t="shared" si="0"/>
        <v>1889506</v>
      </c>
      <c r="G12" s="26">
        <v>1751526</v>
      </c>
      <c r="H12" s="26">
        <v>12980</v>
      </c>
      <c r="I12" s="26">
        <v>125000</v>
      </c>
      <c r="J12" s="43">
        <f t="shared" si="1"/>
        <v>103.0479068988705</v>
      </c>
      <c r="K12" s="43">
        <f t="shared" si="2"/>
        <v>99.64040973989164</v>
      </c>
    </row>
    <row r="13" spans="1:11" s="50" customFormat="1" ht="12.75">
      <c r="A13" s="59">
        <v>4</v>
      </c>
      <c r="B13" s="59" t="s">
        <v>147</v>
      </c>
      <c r="C13" s="59">
        <v>331059</v>
      </c>
      <c r="D13" s="59">
        <v>327775</v>
      </c>
      <c r="E13" s="59">
        <v>243570</v>
      </c>
      <c r="F13" s="52">
        <f t="shared" si="0"/>
        <v>367454</v>
      </c>
      <c r="G13" s="52">
        <v>287454</v>
      </c>
      <c r="H13" s="52"/>
      <c r="I13" s="52">
        <v>80000</v>
      </c>
      <c r="J13" s="55">
        <f t="shared" si="1"/>
        <v>110.99350870992784</v>
      </c>
      <c r="K13" s="55">
        <f t="shared" si="2"/>
        <v>112.105560216612</v>
      </c>
    </row>
    <row r="14" spans="1:11" s="50" customFormat="1" ht="12.75">
      <c r="A14" s="37">
        <v>5</v>
      </c>
      <c r="B14" s="37" t="s">
        <v>148</v>
      </c>
      <c r="C14" s="37">
        <v>2101156</v>
      </c>
      <c r="D14" s="37">
        <v>2155911</v>
      </c>
      <c r="E14" s="209">
        <v>2098322</v>
      </c>
      <c r="F14" s="26">
        <f t="shared" si="0"/>
        <v>2218413</v>
      </c>
      <c r="G14" s="57">
        <v>2112813</v>
      </c>
      <c r="H14" s="56">
        <v>1600</v>
      </c>
      <c r="I14" s="56">
        <v>104000</v>
      </c>
      <c r="J14" s="55">
        <f t="shared" si="1"/>
        <v>105.58059468216543</v>
      </c>
      <c r="K14" s="58">
        <f t="shared" si="2"/>
        <v>102.89909926708478</v>
      </c>
    </row>
    <row r="15" spans="1:11" s="50" customFormat="1" ht="25.5">
      <c r="A15" s="210">
        <v>6</v>
      </c>
      <c r="B15" s="211" t="s">
        <v>149</v>
      </c>
      <c r="C15" s="59">
        <v>1536399</v>
      </c>
      <c r="D15" s="37">
        <v>1739358</v>
      </c>
      <c r="E15" s="209">
        <v>1581568</v>
      </c>
      <c r="F15" s="26">
        <f t="shared" si="0"/>
        <v>1712860</v>
      </c>
      <c r="G15" s="59"/>
      <c r="H15" s="37"/>
      <c r="I15" s="59">
        <v>1712860</v>
      </c>
      <c r="J15" s="43">
        <f t="shared" si="1"/>
        <v>111.48536285170714</v>
      </c>
      <c r="K15" s="43">
        <f t="shared" si="2"/>
        <v>98.4765643415559</v>
      </c>
    </row>
    <row r="16" spans="1:11" s="50" customFormat="1" ht="12.75">
      <c r="A16" s="59">
        <v>7</v>
      </c>
      <c r="B16" s="59" t="s">
        <v>150</v>
      </c>
      <c r="C16" s="59">
        <v>639522</v>
      </c>
      <c r="D16" s="59">
        <v>752020</v>
      </c>
      <c r="E16" s="59">
        <v>671063</v>
      </c>
      <c r="F16" s="26">
        <f t="shared" si="0"/>
        <v>684556</v>
      </c>
      <c r="G16" s="26">
        <v>391237</v>
      </c>
      <c r="H16" s="26">
        <v>30478</v>
      </c>
      <c r="I16" s="26">
        <v>262841</v>
      </c>
      <c r="J16" s="60">
        <f t="shared" si="1"/>
        <v>107.04182186070221</v>
      </c>
      <c r="K16" s="60">
        <f t="shared" si="2"/>
        <v>91.0289619956916</v>
      </c>
    </row>
    <row r="17" spans="1:11" s="50" customFormat="1" ht="12.75">
      <c r="A17" s="59">
        <v>8</v>
      </c>
      <c r="B17" s="59" t="s">
        <v>151</v>
      </c>
      <c r="C17" s="59">
        <v>210440</v>
      </c>
      <c r="D17" s="59">
        <v>222448</v>
      </c>
      <c r="E17" s="59">
        <v>194617</v>
      </c>
      <c r="F17" s="26">
        <f t="shared" si="0"/>
        <v>314879</v>
      </c>
      <c r="G17" s="26"/>
      <c r="H17" s="26"/>
      <c r="I17" s="26">
        <v>314879</v>
      </c>
      <c r="J17" s="43">
        <f t="shared" si="1"/>
        <v>149.62887283786353</v>
      </c>
      <c r="K17" s="43">
        <f t="shared" si="2"/>
        <v>141.55173343882615</v>
      </c>
    </row>
    <row r="18" spans="1:11" s="50" customFormat="1" ht="12.75">
      <c r="A18" s="59">
        <v>9</v>
      </c>
      <c r="B18" s="59" t="s">
        <v>152</v>
      </c>
      <c r="C18" s="59"/>
      <c r="D18" s="59"/>
      <c r="E18" s="59"/>
      <c r="F18" s="26">
        <f t="shared" si="0"/>
        <v>0</v>
      </c>
      <c r="G18" s="26"/>
      <c r="H18" s="26"/>
      <c r="I18" s="26"/>
      <c r="J18" s="43"/>
      <c r="K18" s="43"/>
    </row>
    <row r="19" spans="1:11" s="23" customFormat="1" ht="12.75">
      <c r="A19" s="166"/>
      <c r="B19" s="166" t="s">
        <v>153</v>
      </c>
      <c r="C19" s="166">
        <f aca="true" t="shared" si="3" ref="C19:I19">SUM(C10:C18)</f>
        <v>7693395</v>
      </c>
      <c r="D19" s="166">
        <f t="shared" si="3"/>
        <v>8288307</v>
      </c>
      <c r="E19" s="166">
        <f t="shared" si="3"/>
        <v>7703987</v>
      </c>
      <c r="F19" s="14">
        <f t="shared" si="3"/>
        <v>8409979</v>
      </c>
      <c r="G19" s="14">
        <f t="shared" si="3"/>
        <v>5203341</v>
      </c>
      <c r="H19" s="14">
        <f t="shared" si="3"/>
        <v>45058</v>
      </c>
      <c r="I19" s="14">
        <f t="shared" si="3"/>
        <v>3161580</v>
      </c>
      <c r="J19" s="22">
        <f t="shared" si="1"/>
        <v>109.31427542716835</v>
      </c>
      <c r="K19" s="22">
        <f t="shared" si="2"/>
        <v>101.46799581627465</v>
      </c>
    </row>
    <row r="20" spans="1:11" s="50" customFormat="1" ht="12.7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2"/>
    </row>
    <row r="21" spans="1:11" ht="14.25">
      <c r="A21" s="63"/>
      <c r="B21" s="63"/>
      <c r="C21" s="119"/>
      <c r="D21" s="63"/>
      <c r="E21" s="63"/>
      <c r="F21" s="63"/>
      <c r="G21" s="63"/>
      <c r="H21" s="63"/>
      <c r="I21" s="63"/>
      <c r="J21" s="63"/>
      <c r="K21" s="64"/>
    </row>
    <row r="22" spans="1:11" ht="14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4"/>
    </row>
    <row r="27" spans="1:5" ht="14.25">
      <c r="A27" t="s">
        <v>154</v>
      </c>
      <c r="E27" t="s">
        <v>155</v>
      </c>
    </row>
    <row r="28" spans="1:5" ht="14.25">
      <c r="A28" t="s">
        <v>156</v>
      </c>
      <c r="E28" t="s">
        <v>157</v>
      </c>
    </row>
  </sheetData>
  <sheetProtection/>
  <mergeCells count="3">
    <mergeCell ref="A3:K3"/>
    <mergeCell ref="A4:K4"/>
    <mergeCell ref="F7:I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.421875" style="0" customWidth="1"/>
    <col min="2" max="2" width="59.421875" style="0" customWidth="1"/>
    <col min="3" max="3" width="16.421875" style="0" customWidth="1"/>
    <col min="4" max="4" width="13.140625" style="0" customWidth="1"/>
  </cols>
  <sheetData>
    <row r="1" spans="1:3" ht="21" customHeight="1">
      <c r="A1" s="295" t="s">
        <v>458</v>
      </c>
      <c r="B1" s="295"/>
      <c r="C1" s="295"/>
    </row>
    <row r="2" spans="1:3" ht="48.75" customHeight="1">
      <c r="A2" s="296" t="s">
        <v>459</v>
      </c>
      <c r="B2" s="296"/>
      <c r="C2" s="296"/>
    </row>
    <row r="3" spans="1:3" ht="12" customHeight="1" thickBot="1">
      <c r="A3" s="213"/>
      <c r="B3" s="213"/>
      <c r="C3" s="213"/>
    </row>
    <row r="4" spans="1:3" ht="37.5" customHeight="1" thickBot="1">
      <c r="A4" s="257" t="s">
        <v>228</v>
      </c>
      <c r="B4" s="257" t="s">
        <v>460</v>
      </c>
      <c r="C4" s="258" t="s">
        <v>461</v>
      </c>
    </row>
    <row r="5" spans="1:3" ht="16.5" thickBot="1">
      <c r="A5" s="214">
        <v>1</v>
      </c>
      <c r="B5" s="214">
        <v>2</v>
      </c>
      <c r="C5" s="214">
        <v>3</v>
      </c>
    </row>
    <row r="6" spans="1:3" ht="16.5" thickBot="1">
      <c r="A6" s="215" t="s">
        <v>228</v>
      </c>
      <c r="B6" s="216" t="s">
        <v>462</v>
      </c>
      <c r="C6" s="217" t="s">
        <v>463</v>
      </c>
    </row>
    <row r="7" spans="1:3" ht="15.75">
      <c r="A7" s="218"/>
      <c r="B7" s="219" t="s">
        <v>464</v>
      </c>
      <c r="C7" s="220"/>
    </row>
    <row r="8" spans="1:3" ht="15.75" customHeight="1">
      <c r="A8" s="221">
        <v>1</v>
      </c>
      <c r="B8" s="222" t="s">
        <v>465</v>
      </c>
      <c r="C8" s="223">
        <v>58000</v>
      </c>
    </row>
    <row r="9" spans="1:3" ht="15.75">
      <c r="A9" s="221">
        <v>2</v>
      </c>
      <c r="B9" s="222" t="s">
        <v>466</v>
      </c>
      <c r="C9" s="223">
        <v>28500</v>
      </c>
    </row>
    <row r="10" spans="1:3" ht="15.75">
      <c r="A10" s="221">
        <v>3</v>
      </c>
      <c r="B10" s="222" t="s">
        <v>467</v>
      </c>
      <c r="C10" s="223">
        <v>59600</v>
      </c>
    </row>
    <row r="11" spans="1:3" ht="15.75">
      <c r="A11" s="221">
        <v>4</v>
      </c>
      <c r="B11" s="222" t="s">
        <v>468</v>
      </c>
      <c r="C11" s="223">
        <v>63370</v>
      </c>
    </row>
    <row r="12" spans="1:5" ht="18.75">
      <c r="A12" s="221">
        <v>5</v>
      </c>
      <c r="B12" s="222" t="s">
        <v>469</v>
      </c>
      <c r="C12" s="223">
        <v>12000</v>
      </c>
      <c r="D12" s="224"/>
      <c r="E12" s="225"/>
    </row>
    <row r="13" spans="1:5" ht="15.75">
      <c r="A13" s="221">
        <v>6</v>
      </c>
      <c r="B13" s="226" t="s">
        <v>470</v>
      </c>
      <c r="C13" s="227">
        <v>18500</v>
      </c>
      <c r="D13" s="228"/>
      <c r="E13" s="225"/>
    </row>
    <row r="14" spans="1:5" ht="15.75">
      <c r="A14" s="221">
        <v>7</v>
      </c>
      <c r="B14" s="226" t="s">
        <v>471</v>
      </c>
      <c r="C14" s="227">
        <v>26100</v>
      </c>
      <c r="D14" s="228"/>
      <c r="E14" s="225"/>
    </row>
    <row r="15" spans="1:5" ht="17.25" customHeight="1">
      <c r="A15" s="221">
        <v>8</v>
      </c>
      <c r="B15" s="226" t="s">
        <v>472</v>
      </c>
      <c r="C15" s="227">
        <v>24000</v>
      </c>
      <c r="D15" s="224"/>
      <c r="E15" s="225"/>
    </row>
    <row r="16" spans="1:3" ht="15.75" customHeight="1">
      <c r="A16" s="221">
        <v>9</v>
      </c>
      <c r="B16" s="226" t="s">
        <v>473</v>
      </c>
      <c r="C16" s="227">
        <v>13300</v>
      </c>
    </row>
    <row r="17" spans="1:3" ht="15.75" customHeight="1">
      <c r="A17" s="221">
        <v>10</v>
      </c>
      <c r="B17" s="226" t="s">
        <v>474</v>
      </c>
      <c r="C17" s="227">
        <v>15500</v>
      </c>
    </row>
    <row r="18" spans="1:3" ht="15.75" customHeight="1">
      <c r="A18" s="221">
        <v>11</v>
      </c>
      <c r="B18" s="226" t="s">
        <v>475</v>
      </c>
      <c r="C18" s="227">
        <v>20000</v>
      </c>
    </row>
    <row r="19" spans="1:3" ht="15.75" customHeight="1">
      <c r="A19" s="221">
        <v>12</v>
      </c>
      <c r="B19" s="226" t="s">
        <v>476</v>
      </c>
      <c r="C19" s="227">
        <v>25000</v>
      </c>
    </row>
    <row r="20" spans="1:3" ht="15.75">
      <c r="A20" s="221">
        <v>13</v>
      </c>
      <c r="B20" s="226" t="s">
        <v>477</v>
      </c>
      <c r="C20" s="227">
        <v>45000</v>
      </c>
    </row>
    <row r="21" spans="1:3" ht="17.25" customHeight="1">
      <c r="A21" s="221">
        <v>14</v>
      </c>
      <c r="B21" s="226" t="s">
        <v>478</v>
      </c>
      <c r="C21" s="227">
        <v>35000</v>
      </c>
    </row>
    <row r="22" spans="1:3" s="117" customFormat="1" ht="15.75" customHeight="1">
      <c r="A22" s="221">
        <v>15</v>
      </c>
      <c r="B22" s="226" t="s">
        <v>479</v>
      </c>
      <c r="C22" s="227">
        <v>69000</v>
      </c>
    </row>
    <row r="23" spans="1:3" s="117" customFormat="1" ht="15.75">
      <c r="A23" s="221">
        <v>16</v>
      </c>
      <c r="B23" s="226" t="s">
        <v>480</v>
      </c>
      <c r="C23" s="227">
        <v>7000</v>
      </c>
    </row>
    <row r="24" spans="1:3" s="117" customFormat="1" ht="15.75" customHeight="1">
      <c r="A24" s="221">
        <v>17</v>
      </c>
      <c r="B24" s="226" t="s">
        <v>481</v>
      </c>
      <c r="C24" s="227">
        <v>16000</v>
      </c>
    </row>
    <row r="25" spans="1:3" s="117" customFormat="1" ht="15.75" customHeight="1">
      <c r="A25" s="221">
        <v>18</v>
      </c>
      <c r="B25" s="226" t="s">
        <v>482</v>
      </c>
      <c r="C25" s="227">
        <v>13500</v>
      </c>
    </row>
    <row r="26" spans="1:3" s="117" customFormat="1" ht="15.75" customHeight="1">
      <c r="A26" s="221">
        <v>19</v>
      </c>
      <c r="B26" s="226" t="s">
        <v>483</v>
      </c>
      <c r="C26" s="227">
        <v>23000</v>
      </c>
    </row>
    <row r="27" spans="1:3" s="117" customFormat="1" ht="15.75" customHeight="1">
      <c r="A27" s="221">
        <v>20</v>
      </c>
      <c r="B27" s="226" t="s">
        <v>484</v>
      </c>
      <c r="C27" s="227">
        <v>18330</v>
      </c>
    </row>
    <row r="28" spans="1:3" s="117" customFormat="1" ht="15.75" customHeight="1">
      <c r="A28" s="221">
        <v>20</v>
      </c>
      <c r="B28" s="226" t="s">
        <v>485</v>
      </c>
      <c r="C28" s="227">
        <v>31000</v>
      </c>
    </row>
    <row r="29" spans="1:3" s="117" customFormat="1" ht="25.5" customHeight="1" thickBot="1">
      <c r="A29" s="229"/>
      <c r="B29" s="230"/>
      <c r="C29" s="231">
        <f>SUM(C8:C28)</f>
        <v>621700</v>
      </c>
    </row>
    <row r="30" spans="1:3" ht="33" customHeight="1">
      <c r="A30" s="232"/>
      <c r="B30" s="297" t="s">
        <v>486</v>
      </c>
      <c r="C30" s="298"/>
    </row>
    <row r="31" spans="1:3" ht="15.75" customHeight="1">
      <c r="A31" s="233">
        <v>1</v>
      </c>
      <c r="B31" s="234" t="s">
        <v>487</v>
      </c>
      <c r="C31" s="235">
        <v>14000</v>
      </c>
    </row>
    <row r="32" spans="1:3" ht="15.75" customHeight="1">
      <c r="A32" s="233">
        <v>2</v>
      </c>
      <c r="B32" s="234" t="s">
        <v>488</v>
      </c>
      <c r="C32" s="235">
        <v>18000</v>
      </c>
    </row>
    <row r="33" spans="1:3" ht="15.75" customHeight="1">
      <c r="A33" s="233">
        <v>3</v>
      </c>
      <c r="B33" s="234" t="s">
        <v>489</v>
      </c>
      <c r="C33" s="235">
        <v>3400</v>
      </c>
    </row>
    <row r="34" spans="1:3" ht="15.75" customHeight="1">
      <c r="A34" s="233">
        <v>4</v>
      </c>
      <c r="B34" s="234" t="s">
        <v>490</v>
      </c>
      <c r="C34" s="235">
        <v>4700</v>
      </c>
    </row>
    <row r="35" spans="1:3" ht="15.75" customHeight="1">
      <c r="A35" s="233">
        <v>5</v>
      </c>
      <c r="B35" s="234" t="s">
        <v>491</v>
      </c>
      <c r="C35" s="235">
        <v>2511</v>
      </c>
    </row>
    <row r="36" spans="1:3" ht="15.75" customHeight="1">
      <c r="A36" s="236">
        <v>6</v>
      </c>
      <c r="B36" s="237" t="s">
        <v>492</v>
      </c>
      <c r="C36" s="238">
        <v>17389</v>
      </c>
    </row>
    <row r="37" spans="1:3" ht="19.5" thickBot="1">
      <c r="A37" s="239"/>
      <c r="B37" s="240"/>
      <c r="C37" s="241">
        <f>SUM(C31:C36)</f>
        <v>60000</v>
      </c>
    </row>
    <row r="38" spans="1:3" ht="33" customHeight="1">
      <c r="A38" s="242"/>
      <c r="B38" s="293" t="s">
        <v>493</v>
      </c>
      <c r="C38" s="294"/>
    </row>
    <row r="39" spans="1:3" s="117" customFormat="1" ht="15.75">
      <c r="A39" s="233">
        <v>1</v>
      </c>
      <c r="B39" s="243" t="s">
        <v>494</v>
      </c>
      <c r="C39" s="235">
        <v>8200</v>
      </c>
    </row>
    <row r="40" spans="1:3" s="117" customFormat="1" ht="15.75">
      <c r="A40" s="244">
        <v>2</v>
      </c>
      <c r="B40" s="243" t="s">
        <v>495</v>
      </c>
      <c r="C40" s="235">
        <v>4850</v>
      </c>
    </row>
    <row r="41" spans="1:3" s="117" customFormat="1" ht="15.75" customHeight="1">
      <c r="A41" s="233">
        <v>3</v>
      </c>
      <c r="B41" s="245" t="s">
        <v>496</v>
      </c>
      <c r="C41" s="235">
        <v>5600</v>
      </c>
    </row>
    <row r="42" spans="1:3" s="117" customFormat="1" ht="15.75" customHeight="1">
      <c r="A42" s="244">
        <v>4</v>
      </c>
      <c r="B42" s="245" t="s">
        <v>497</v>
      </c>
      <c r="C42" s="235">
        <v>5600</v>
      </c>
    </row>
    <row r="43" spans="1:3" s="117" customFormat="1" ht="15.75" customHeight="1">
      <c r="A43" s="244">
        <v>5</v>
      </c>
      <c r="B43" s="245" t="s">
        <v>498</v>
      </c>
      <c r="C43" s="235">
        <v>3500</v>
      </c>
    </row>
    <row r="44" spans="1:3" s="117" customFormat="1" ht="15.75" customHeight="1">
      <c r="A44" s="233">
        <v>5</v>
      </c>
      <c r="B44" s="245" t="s">
        <v>499</v>
      </c>
      <c r="C44" s="235">
        <v>5000</v>
      </c>
    </row>
    <row r="45" spans="1:3" s="117" customFormat="1" ht="19.5" thickBot="1">
      <c r="A45" s="239"/>
      <c r="B45" s="246"/>
      <c r="C45" s="241">
        <f>SUM(C39:C44)</f>
        <v>32750</v>
      </c>
    </row>
    <row r="46" spans="1:3" s="117" customFormat="1" ht="21" thickBot="1">
      <c r="A46" s="247"/>
      <c r="B46" s="248" t="s">
        <v>500</v>
      </c>
      <c r="C46" s="249">
        <f>C29+C37+C45</f>
        <v>714450</v>
      </c>
    </row>
    <row r="47" s="117" customFormat="1" ht="15.75"/>
    <row r="48" s="117" customFormat="1" ht="15.75"/>
    <row r="49" s="117" customFormat="1" ht="15.75"/>
    <row r="50" s="117" customFormat="1" ht="15.75"/>
    <row r="51" s="117" customFormat="1" ht="15.75"/>
    <row r="52" s="117" customFormat="1" ht="15.75"/>
    <row r="53" s="117" customFormat="1" ht="15.75"/>
    <row r="54" s="117" customFormat="1" ht="15.75"/>
    <row r="55" s="117" customFormat="1" ht="15.75"/>
    <row r="56" s="117" customFormat="1" ht="15.75"/>
    <row r="57" s="117" customFormat="1" ht="15.75"/>
    <row r="58" s="117" customFormat="1" ht="15.75"/>
    <row r="59" s="117" customFormat="1" ht="15.75"/>
    <row r="60" s="117" customFormat="1" ht="15.75"/>
    <row r="61" s="117" customFormat="1" ht="15.75"/>
    <row r="62" s="117" customFormat="1" ht="15.75"/>
    <row r="63" s="117" customFormat="1" ht="15.75"/>
    <row r="64" s="117" customFormat="1" ht="15.75"/>
    <row r="65" s="117" customFormat="1" ht="15.75"/>
    <row r="66" s="117" customFormat="1" ht="15.75"/>
    <row r="67" s="117" customFormat="1" ht="15.75"/>
    <row r="68" s="117" customFormat="1" ht="15.75"/>
    <row r="69" s="117" customFormat="1" ht="15.75"/>
    <row r="70" s="117" customFormat="1" ht="15.75"/>
    <row r="71" s="117" customFormat="1" ht="15.75"/>
    <row r="72" s="117" customFormat="1" ht="15.75"/>
    <row r="73" s="117" customFormat="1" ht="15.75"/>
    <row r="74" s="117" customFormat="1" ht="15.75"/>
    <row r="75" s="117" customFormat="1" ht="15.75"/>
    <row r="76" s="117" customFormat="1" ht="15.75"/>
    <row r="77" s="117" customFormat="1" ht="15.75"/>
    <row r="78" s="117" customFormat="1" ht="15.75"/>
    <row r="79" s="117" customFormat="1" ht="15.75"/>
    <row r="80" s="117" customFormat="1" ht="15.75"/>
    <row r="81" s="117" customFormat="1" ht="15.75"/>
    <row r="82" s="117" customFormat="1" ht="15.75"/>
    <row r="83" s="117" customFormat="1" ht="15.75"/>
    <row r="84" s="117" customFormat="1" ht="15.75"/>
    <row r="85" s="117" customFormat="1" ht="15.75"/>
    <row r="86" s="117" customFormat="1" ht="15.75"/>
    <row r="87" s="117" customFormat="1" ht="15.75"/>
    <row r="88" s="117" customFormat="1" ht="15.75"/>
    <row r="89" s="117" customFormat="1" ht="15.75"/>
    <row r="90" s="117" customFormat="1" ht="15.75"/>
    <row r="91" s="117" customFormat="1" ht="15.75"/>
    <row r="92" s="117" customFormat="1" ht="15.75"/>
    <row r="93" s="117" customFormat="1" ht="15.75"/>
    <row r="94" s="117" customFormat="1" ht="15.75"/>
    <row r="95" s="117" customFormat="1" ht="15.75"/>
    <row r="96" s="117" customFormat="1" ht="15.75"/>
    <row r="97" s="117" customFormat="1" ht="15.75"/>
    <row r="98" s="117" customFormat="1" ht="15.75"/>
    <row r="99" s="117" customFormat="1" ht="15.75"/>
    <row r="100" s="117" customFormat="1" ht="15.75"/>
    <row r="101" s="117" customFormat="1" ht="15.75"/>
    <row r="102" s="117" customFormat="1" ht="15.75"/>
    <row r="103" s="117" customFormat="1" ht="15.75"/>
    <row r="104" s="117" customFormat="1" ht="15.75"/>
    <row r="105" s="117" customFormat="1" ht="15.75"/>
    <row r="106" s="117" customFormat="1" ht="15.75"/>
    <row r="107" s="117" customFormat="1" ht="15.75"/>
    <row r="108" s="117" customFormat="1" ht="15.75"/>
    <row r="109" s="117" customFormat="1" ht="15.75"/>
    <row r="110" s="117" customFormat="1" ht="15.75"/>
    <row r="111" s="117" customFormat="1" ht="15.75"/>
    <row r="112" s="117" customFormat="1" ht="15.75"/>
    <row r="113" s="117" customFormat="1" ht="15.75"/>
    <row r="114" s="117" customFormat="1" ht="15.75"/>
    <row r="115" s="117" customFormat="1" ht="15.75"/>
    <row r="116" s="117" customFormat="1" ht="15.75"/>
    <row r="117" s="117" customFormat="1" ht="15.75"/>
    <row r="118" s="117" customFormat="1" ht="15.75"/>
    <row r="119" s="117" customFormat="1" ht="15.75"/>
    <row r="120" s="117" customFormat="1" ht="15.75"/>
    <row r="121" s="117" customFormat="1" ht="15.75"/>
    <row r="122" s="117" customFormat="1" ht="15.75"/>
    <row r="123" s="117" customFormat="1" ht="15.75"/>
    <row r="124" s="117" customFormat="1" ht="15.75"/>
    <row r="125" s="117" customFormat="1" ht="15.75"/>
    <row r="126" s="117" customFormat="1" ht="15.75"/>
    <row r="127" s="117" customFormat="1" ht="15.75"/>
    <row r="128" s="117" customFormat="1" ht="15.75"/>
    <row r="129" s="117" customFormat="1" ht="15.75"/>
    <row r="130" s="117" customFormat="1" ht="15.75"/>
    <row r="131" s="117" customFormat="1" ht="15.75"/>
    <row r="132" s="117" customFormat="1" ht="15.75"/>
    <row r="133" s="117" customFormat="1" ht="15.75"/>
    <row r="134" s="117" customFormat="1" ht="15.75"/>
    <row r="135" s="117" customFormat="1" ht="15.75"/>
    <row r="136" s="117" customFormat="1" ht="15.75"/>
    <row r="137" s="117" customFormat="1" ht="15.75"/>
    <row r="138" s="117" customFormat="1" ht="15.75"/>
    <row r="139" s="117" customFormat="1" ht="15.75"/>
    <row r="140" s="117" customFormat="1" ht="15.75"/>
    <row r="141" s="117" customFormat="1" ht="15.75"/>
    <row r="142" s="117" customFormat="1" ht="15.75"/>
    <row r="143" s="117" customFormat="1" ht="15.75"/>
    <row r="144" s="117" customFormat="1" ht="15.75"/>
    <row r="145" s="117" customFormat="1" ht="15.75"/>
    <row r="146" s="117" customFormat="1" ht="15.75"/>
    <row r="147" s="117" customFormat="1" ht="15.75"/>
    <row r="148" s="117" customFormat="1" ht="15.75"/>
    <row r="149" s="117" customFormat="1" ht="15.75"/>
    <row r="150" s="117" customFormat="1" ht="15.75"/>
    <row r="151" s="117" customFormat="1" ht="15.75"/>
  </sheetData>
  <sheetProtection/>
  <mergeCells count="4">
    <mergeCell ref="B38:C38"/>
    <mergeCell ref="A1:C1"/>
    <mergeCell ref="A2:C2"/>
    <mergeCell ref="B30:C30"/>
  </mergeCells>
  <printOptions horizontalCentered="1" verticalCentered="1"/>
  <pageMargins left="0.31496062992125984" right="0.31496062992125984" top="0.1968503937007874" bottom="0.196850393700787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1">
      <selection activeCell="D1" sqref="D1:E1"/>
    </sheetView>
  </sheetViews>
  <sheetFormatPr defaultColWidth="9.140625" defaultRowHeight="15"/>
  <cols>
    <col min="1" max="1" width="54.00390625" style="0" customWidth="1"/>
    <col min="2" max="2" width="11.00390625" style="0" customWidth="1"/>
    <col min="4" max="4" width="9.140625" style="35" customWidth="1"/>
    <col min="5" max="5" width="11.00390625" style="0" customWidth="1"/>
  </cols>
  <sheetData>
    <row r="1" spans="4:5" ht="14.25">
      <c r="D1" s="276" t="s">
        <v>276</v>
      </c>
      <c r="E1" s="276"/>
    </row>
    <row r="2" spans="4:5" ht="14.25">
      <c r="D2" s="20"/>
      <c r="E2" s="20"/>
    </row>
    <row r="4" spans="1:5" ht="14.25">
      <c r="A4" s="299" t="s">
        <v>277</v>
      </c>
      <c r="B4" s="299"/>
      <c r="C4" s="299"/>
      <c r="D4" s="299"/>
      <c r="E4" s="299"/>
    </row>
    <row r="6" spans="1:5" ht="14.25">
      <c r="A6" s="98" t="s">
        <v>278</v>
      </c>
      <c r="B6" s="83" t="s">
        <v>279</v>
      </c>
      <c r="C6" s="98" t="s">
        <v>11</v>
      </c>
      <c r="D6" s="132" t="s">
        <v>280</v>
      </c>
      <c r="E6" s="98" t="s">
        <v>281</v>
      </c>
    </row>
    <row r="7" spans="1:5" ht="14.25">
      <c r="A7" s="12"/>
      <c r="B7" s="84"/>
      <c r="C7" s="12"/>
      <c r="D7" s="137"/>
      <c r="E7" s="12"/>
    </row>
    <row r="8" spans="1:5" ht="14.25">
      <c r="A8" s="16"/>
      <c r="B8" s="87"/>
      <c r="C8" s="16"/>
      <c r="D8" s="126" t="s">
        <v>282</v>
      </c>
      <c r="E8" s="16" t="s">
        <v>283</v>
      </c>
    </row>
    <row r="9" spans="1:5" ht="14.25">
      <c r="A9" s="99" t="s">
        <v>444</v>
      </c>
      <c r="B9" s="87"/>
      <c r="C9" s="16"/>
      <c r="D9" s="126"/>
      <c r="E9" s="16"/>
    </row>
    <row r="10" spans="1:5" ht="14.25">
      <c r="A10" s="11" t="s">
        <v>284</v>
      </c>
      <c r="B10" s="88"/>
      <c r="C10" s="11"/>
      <c r="D10" s="39"/>
      <c r="E10" s="11"/>
    </row>
    <row r="11" spans="1:5" ht="14.25">
      <c r="A11" s="11" t="s">
        <v>285</v>
      </c>
      <c r="B11" s="88"/>
      <c r="C11" s="11"/>
      <c r="D11" s="39"/>
      <c r="E11" s="11"/>
    </row>
    <row r="12" spans="1:5" ht="14.25">
      <c r="A12" s="11" t="s">
        <v>286</v>
      </c>
      <c r="B12" s="88" t="s">
        <v>287</v>
      </c>
      <c r="C12" s="11"/>
      <c r="D12" s="39"/>
      <c r="E12" s="11"/>
    </row>
    <row r="13" spans="1:5" ht="14.25">
      <c r="A13" s="11" t="s">
        <v>288</v>
      </c>
      <c r="B13" s="88" t="s">
        <v>289</v>
      </c>
      <c r="C13" s="11"/>
      <c r="D13" s="39"/>
      <c r="E13" s="11"/>
    </row>
    <row r="14" spans="1:5" ht="14.25">
      <c r="A14" s="11" t="s">
        <v>290</v>
      </c>
      <c r="B14" s="88" t="s">
        <v>291</v>
      </c>
      <c r="C14" s="11">
        <v>222364</v>
      </c>
      <c r="D14" s="39">
        <v>222364</v>
      </c>
      <c r="E14" s="11"/>
    </row>
    <row r="15" spans="1:5" ht="14.25">
      <c r="A15" s="11" t="s">
        <v>292</v>
      </c>
      <c r="B15" s="88"/>
      <c r="C15" s="11"/>
      <c r="D15" s="39"/>
      <c r="E15" s="11"/>
    </row>
    <row r="16" spans="1:5" ht="14.25">
      <c r="A16" s="11"/>
      <c r="B16" s="88"/>
      <c r="C16" s="11"/>
      <c r="D16" s="39"/>
      <c r="E16" s="11"/>
    </row>
    <row r="17" spans="1:5" ht="14.25">
      <c r="A17" s="11" t="s">
        <v>293</v>
      </c>
      <c r="B17" s="88"/>
      <c r="C17" s="11"/>
      <c r="D17" s="39"/>
      <c r="E17" s="11"/>
    </row>
    <row r="18" spans="1:5" ht="14.25">
      <c r="A18" s="11" t="s">
        <v>294</v>
      </c>
      <c r="B18" s="88" t="s">
        <v>295</v>
      </c>
      <c r="C18" s="11"/>
      <c r="D18" s="39"/>
      <c r="E18" s="11"/>
    </row>
    <row r="19" spans="1:5" ht="14.25">
      <c r="A19" s="11" t="s">
        <v>296</v>
      </c>
      <c r="B19" s="88" t="s">
        <v>297</v>
      </c>
      <c r="C19" s="11"/>
      <c r="D19" s="39"/>
      <c r="E19" s="11"/>
    </row>
    <row r="20" spans="1:5" ht="14.25">
      <c r="A20" s="11" t="s">
        <v>298</v>
      </c>
      <c r="B20" s="88" t="s">
        <v>299</v>
      </c>
      <c r="C20" s="11"/>
      <c r="D20" s="39"/>
      <c r="E20" s="11"/>
    </row>
    <row r="21" spans="1:5" ht="14.25">
      <c r="A21" s="11" t="s">
        <v>300</v>
      </c>
      <c r="B21" s="88" t="s">
        <v>301</v>
      </c>
      <c r="C21" s="11"/>
      <c r="D21" s="39"/>
      <c r="E21" s="11"/>
    </row>
    <row r="22" spans="1:5" ht="14.25">
      <c r="A22" s="11" t="s">
        <v>302</v>
      </c>
      <c r="B22" s="88"/>
      <c r="C22" s="11"/>
      <c r="D22" s="39"/>
      <c r="E22" s="11"/>
    </row>
    <row r="23" spans="1:5" ht="14.25">
      <c r="A23" s="11" t="s">
        <v>445</v>
      </c>
      <c r="B23" s="88"/>
      <c r="C23" s="11"/>
      <c r="D23" s="39"/>
      <c r="E23" s="11"/>
    </row>
    <row r="24" spans="1:5" ht="14.25">
      <c r="A24" s="11" t="s">
        <v>321</v>
      </c>
      <c r="B24" s="88" t="s">
        <v>322</v>
      </c>
      <c r="C24" s="11">
        <v>-222364</v>
      </c>
      <c r="D24" s="39">
        <v>-222364</v>
      </c>
      <c r="E24" s="11"/>
    </row>
    <row r="25" spans="1:5" ht="14.25">
      <c r="A25" s="11"/>
      <c r="B25" s="88"/>
      <c r="C25" s="11"/>
      <c r="D25" s="39"/>
      <c r="E25" s="11"/>
    </row>
    <row r="26" spans="1:5" ht="14.25">
      <c r="A26" s="11" t="s">
        <v>446</v>
      </c>
      <c r="B26" s="88"/>
      <c r="C26" s="11"/>
      <c r="D26" s="39"/>
      <c r="E26" s="11"/>
    </row>
    <row r="27" spans="1:5" ht="14.25">
      <c r="A27" s="11" t="s">
        <v>303</v>
      </c>
      <c r="B27" s="88"/>
      <c r="C27" s="11"/>
      <c r="D27" s="39"/>
      <c r="E27" s="11"/>
    </row>
    <row r="28" spans="1:5" ht="14.25">
      <c r="A28" s="11" t="s">
        <v>304</v>
      </c>
      <c r="B28" s="88"/>
      <c r="C28" s="11"/>
      <c r="D28" s="39"/>
      <c r="E28" s="11"/>
    </row>
    <row r="29" spans="1:5" ht="14.25">
      <c r="A29" s="11" t="s">
        <v>305</v>
      </c>
      <c r="B29" s="88" t="s">
        <v>306</v>
      </c>
      <c r="C29" s="11"/>
      <c r="D29" s="39"/>
      <c r="E29" s="11"/>
    </row>
    <row r="30" spans="1:5" ht="15">
      <c r="A30" s="14" t="s">
        <v>447</v>
      </c>
      <c r="B30" s="88"/>
      <c r="C30" s="101"/>
      <c r="D30" s="129"/>
      <c r="E30" s="11"/>
    </row>
    <row r="31" spans="1:5" ht="14.25">
      <c r="A31" s="11" t="s">
        <v>307</v>
      </c>
      <c r="B31" s="88"/>
      <c r="C31" s="11"/>
      <c r="D31" s="39"/>
      <c r="E31" s="11"/>
    </row>
    <row r="32" spans="1:5" ht="14.25">
      <c r="A32" s="44" t="s">
        <v>448</v>
      </c>
      <c r="B32" s="88"/>
      <c r="C32" s="11"/>
      <c r="D32" s="39"/>
      <c r="E32" s="11"/>
    </row>
    <row r="33" spans="1:5" ht="28.5">
      <c r="A33" s="138" t="s">
        <v>449</v>
      </c>
      <c r="B33" s="88"/>
      <c r="C33" s="11"/>
      <c r="D33" s="39"/>
      <c r="E33" s="11"/>
    </row>
    <row r="34" spans="1:5" ht="14.25">
      <c r="A34" s="11" t="s">
        <v>308</v>
      </c>
      <c r="B34" s="88" t="s">
        <v>309</v>
      </c>
      <c r="C34" s="11"/>
      <c r="D34" s="39"/>
      <c r="E34" s="11"/>
    </row>
    <row r="35" spans="1:5" ht="14.25">
      <c r="A35" s="11" t="s">
        <v>310</v>
      </c>
      <c r="B35" s="88" t="s">
        <v>311</v>
      </c>
      <c r="C35" s="11"/>
      <c r="D35" s="39"/>
      <c r="E35" s="11"/>
    </row>
    <row r="36" spans="1:5" ht="14.25">
      <c r="A36" s="11" t="s">
        <v>312</v>
      </c>
      <c r="B36" s="88" t="s">
        <v>313</v>
      </c>
      <c r="C36" s="11"/>
      <c r="D36" s="39"/>
      <c r="E36" s="11"/>
    </row>
    <row r="37" spans="1:5" ht="14.25">
      <c r="A37" s="11" t="s">
        <v>314</v>
      </c>
      <c r="B37" s="88" t="s">
        <v>315</v>
      </c>
      <c r="C37" s="11"/>
      <c r="D37" s="39"/>
      <c r="E37" s="11"/>
    </row>
    <row r="38" spans="1:5" ht="28.5">
      <c r="A38" s="100" t="s">
        <v>316</v>
      </c>
      <c r="B38" s="88" t="s">
        <v>317</v>
      </c>
      <c r="C38" s="11"/>
      <c r="D38" s="39"/>
      <c r="E38" s="11"/>
    </row>
    <row r="39" spans="1:5" ht="14.25">
      <c r="A39" s="11" t="s">
        <v>318</v>
      </c>
      <c r="B39" s="88"/>
      <c r="C39" s="11"/>
      <c r="D39" s="39"/>
      <c r="E39" s="11"/>
    </row>
    <row r="40" spans="1:5" ht="14.25">
      <c r="A40" s="11"/>
      <c r="B40" s="88"/>
      <c r="C40" s="11"/>
      <c r="D40" s="39"/>
      <c r="E40" s="11"/>
    </row>
    <row r="41" spans="1:5" ht="15">
      <c r="A41" s="14" t="s">
        <v>450</v>
      </c>
      <c r="B41" s="123"/>
      <c r="C41" s="101"/>
      <c r="D41" s="129"/>
      <c r="E41" s="11"/>
    </row>
    <row r="42" spans="1:5" ht="15">
      <c r="A42" s="15"/>
      <c r="B42" s="139"/>
      <c r="C42" s="140"/>
      <c r="D42" s="141"/>
      <c r="E42" s="16"/>
    </row>
    <row r="43" spans="1:5" ht="14.25">
      <c r="A43" s="99" t="s">
        <v>422</v>
      </c>
      <c r="B43" s="87"/>
      <c r="C43" s="16"/>
      <c r="D43" s="126"/>
      <c r="E43" s="16"/>
    </row>
    <row r="44" spans="1:5" ht="14.25">
      <c r="A44" s="11" t="s">
        <v>284</v>
      </c>
      <c r="B44" s="88"/>
      <c r="C44" s="11"/>
      <c r="D44" s="39"/>
      <c r="E44" s="11"/>
    </row>
    <row r="45" spans="1:5" ht="14.25">
      <c r="A45" s="11" t="s">
        <v>285</v>
      </c>
      <c r="B45" s="88"/>
      <c r="C45" s="11"/>
      <c r="D45" s="39"/>
      <c r="E45" s="11"/>
    </row>
    <row r="46" spans="1:5" ht="14.25">
      <c r="A46" s="11" t="s">
        <v>286</v>
      </c>
      <c r="B46" s="88" t="s">
        <v>287</v>
      </c>
      <c r="C46" s="11"/>
      <c r="D46" s="39"/>
      <c r="E46" s="11"/>
    </row>
    <row r="47" spans="1:5" ht="14.25">
      <c r="A47" s="11" t="s">
        <v>288</v>
      </c>
      <c r="B47" s="88" t="s">
        <v>289</v>
      </c>
      <c r="C47" s="11"/>
      <c r="D47" s="39"/>
      <c r="E47" s="11"/>
    </row>
    <row r="48" spans="1:5" ht="14.25">
      <c r="A48" s="11" t="s">
        <v>290</v>
      </c>
      <c r="B48" s="88" t="s">
        <v>291</v>
      </c>
      <c r="C48" s="11">
        <v>48000</v>
      </c>
      <c r="D48" s="39">
        <v>48000</v>
      </c>
      <c r="E48" s="11"/>
    </row>
    <row r="49" spans="1:5" ht="14.25">
      <c r="A49" s="11" t="s">
        <v>292</v>
      </c>
      <c r="B49" s="88"/>
      <c r="C49" s="11"/>
      <c r="D49" s="39"/>
      <c r="E49" s="11"/>
    </row>
    <row r="50" spans="1:5" ht="14.25">
      <c r="A50" s="11"/>
      <c r="B50" s="88"/>
      <c r="C50" s="11"/>
      <c r="D50" s="39"/>
      <c r="E50" s="11"/>
    </row>
    <row r="51" spans="1:5" ht="14.25">
      <c r="A51" s="11" t="s">
        <v>293</v>
      </c>
      <c r="B51" s="88"/>
      <c r="C51" s="11"/>
      <c r="D51" s="39"/>
      <c r="E51" s="11"/>
    </row>
    <row r="52" spans="1:5" ht="14.25">
      <c r="A52" s="11" t="s">
        <v>294</v>
      </c>
      <c r="B52" s="88" t="s">
        <v>295</v>
      </c>
      <c r="C52" s="11"/>
      <c r="D52" s="39"/>
      <c r="E52" s="11"/>
    </row>
    <row r="53" spans="1:5" ht="14.25">
      <c r="A53" s="11" t="s">
        <v>296</v>
      </c>
      <c r="B53" s="88" t="s">
        <v>297</v>
      </c>
      <c r="C53" s="11"/>
      <c r="D53" s="39"/>
      <c r="E53" s="11"/>
    </row>
    <row r="54" spans="1:5" ht="14.25">
      <c r="A54" s="11" t="s">
        <v>298</v>
      </c>
      <c r="B54" s="88" t="s">
        <v>299</v>
      </c>
      <c r="C54" s="11"/>
      <c r="D54" s="39"/>
      <c r="E54" s="11"/>
    </row>
    <row r="55" spans="1:5" ht="14.25">
      <c r="A55" s="11" t="s">
        <v>300</v>
      </c>
      <c r="B55" s="88" t="s">
        <v>301</v>
      </c>
      <c r="C55" s="11">
        <v>-18460</v>
      </c>
      <c r="D55" s="39">
        <v>-18460</v>
      </c>
      <c r="E55" s="11"/>
    </row>
    <row r="56" spans="1:5" ht="14.25">
      <c r="A56" s="11" t="s">
        <v>302</v>
      </c>
      <c r="B56" s="88"/>
      <c r="C56" s="11"/>
      <c r="D56" s="39"/>
      <c r="E56" s="11"/>
    </row>
    <row r="57" spans="1:5" ht="14.25">
      <c r="A57" s="11" t="s">
        <v>451</v>
      </c>
      <c r="B57" s="88"/>
      <c r="C57" s="11"/>
      <c r="D57" s="39"/>
      <c r="E57" s="11"/>
    </row>
    <row r="58" spans="1:5" ht="14.25">
      <c r="A58" s="11" t="s">
        <v>446</v>
      </c>
      <c r="B58" s="88"/>
      <c r="C58" s="11"/>
      <c r="D58" s="39"/>
      <c r="E58" s="11"/>
    </row>
    <row r="59" spans="1:5" ht="14.25">
      <c r="A59" s="11" t="s">
        <v>303</v>
      </c>
      <c r="B59" s="88"/>
      <c r="C59" s="11"/>
      <c r="D59" s="39"/>
      <c r="E59" s="11"/>
    </row>
    <row r="60" spans="1:5" ht="14.25">
      <c r="A60" s="11" t="s">
        <v>304</v>
      </c>
      <c r="B60" s="88"/>
      <c r="C60" s="11"/>
      <c r="D60" s="39"/>
      <c r="E60" s="11"/>
    </row>
    <row r="61" spans="1:5" ht="14.25">
      <c r="A61" s="11" t="s">
        <v>305</v>
      </c>
      <c r="B61" s="88" t="s">
        <v>306</v>
      </c>
      <c r="C61" s="11">
        <v>4181</v>
      </c>
      <c r="D61" s="39">
        <v>4181</v>
      </c>
      <c r="E61" s="11"/>
    </row>
    <row r="62" spans="1:5" ht="15">
      <c r="A62" s="14" t="s">
        <v>425</v>
      </c>
      <c r="B62" s="88"/>
      <c r="C62" s="101">
        <v>33721</v>
      </c>
      <c r="D62" s="129">
        <v>33721</v>
      </c>
      <c r="E62" s="11"/>
    </row>
    <row r="63" spans="1:5" ht="14.25">
      <c r="A63" s="11" t="s">
        <v>307</v>
      </c>
      <c r="B63" s="88"/>
      <c r="C63" s="11"/>
      <c r="D63" s="39"/>
      <c r="E63" s="11"/>
    </row>
    <row r="64" spans="1:5" ht="14.25">
      <c r="A64" s="44" t="s">
        <v>423</v>
      </c>
      <c r="B64" s="88"/>
      <c r="C64" s="11"/>
      <c r="D64" s="39"/>
      <c r="E64" s="11"/>
    </row>
    <row r="65" spans="1:5" ht="14.25">
      <c r="A65" s="44" t="s">
        <v>424</v>
      </c>
      <c r="B65" s="88"/>
      <c r="C65" s="11"/>
      <c r="D65" s="39"/>
      <c r="E65" s="11"/>
    </row>
    <row r="66" spans="1:5" ht="14.25">
      <c r="A66" s="11" t="s">
        <v>308</v>
      </c>
      <c r="B66" s="88" t="s">
        <v>309</v>
      </c>
      <c r="C66" s="11"/>
      <c r="D66" s="39"/>
      <c r="E66" s="11"/>
    </row>
    <row r="67" spans="1:5" ht="14.25">
      <c r="A67" s="11" t="s">
        <v>310</v>
      </c>
      <c r="B67" s="88" t="s">
        <v>311</v>
      </c>
      <c r="C67" s="11">
        <v>2080</v>
      </c>
      <c r="D67" s="39">
        <v>2080</v>
      </c>
      <c r="E67" s="11"/>
    </row>
    <row r="68" spans="1:5" ht="14.25">
      <c r="A68" s="11" t="s">
        <v>312</v>
      </c>
      <c r="B68" s="88" t="s">
        <v>313</v>
      </c>
      <c r="C68" s="11">
        <v>228</v>
      </c>
      <c r="D68" s="39">
        <v>228</v>
      </c>
      <c r="E68" s="11"/>
    </row>
    <row r="69" spans="1:5" ht="14.25">
      <c r="A69" s="11" t="s">
        <v>314</v>
      </c>
      <c r="B69" s="88" t="s">
        <v>315</v>
      </c>
      <c r="C69" s="11">
        <v>31413</v>
      </c>
      <c r="D69" s="39">
        <v>31413</v>
      </c>
      <c r="E69" s="11"/>
    </row>
    <row r="70" spans="1:5" ht="25.5" customHeight="1">
      <c r="A70" s="100" t="s">
        <v>316</v>
      </c>
      <c r="B70" s="88" t="s">
        <v>317</v>
      </c>
      <c r="C70" s="11"/>
      <c r="D70" s="39"/>
      <c r="E70" s="11"/>
    </row>
    <row r="71" spans="1:5" ht="14.25">
      <c r="A71" s="11" t="s">
        <v>318</v>
      </c>
      <c r="B71" s="88"/>
      <c r="C71" s="11">
        <v>33721</v>
      </c>
      <c r="D71" s="39">
        <v>33721</v>
      </c>
      <c r="E71" s="11"/>
    </row>
    <row r="72" spans="1:5" ht="15">
      <c r="A72" s="14" t="s">
        <v>426</v>
      </c>
      <c r="B72" s="123"/>
      <c r="C72" s="101">
        <v>33721</v>
      </c>
      <c r="D72" s="129">
        <v>33721</v>
      </c>
      <c r="E72" s="11"/>
    </row>
    <row r="73" spans="1:5" ht="14.25">
      <c r="A73" s="11"/>
      <c r="B73" s="88"/>
      <c r="C73" s="11"/>
      <c r="D73" s="39"/>
      <c r="E73" s="11"/>
    </row>
    <row r="74" spans="1:6" ht="14.25">
      <c r="A74" s="124" t="s">
        <v>319</v>
      </c>
      <c r="B74" s="125"/>
      <c r="C74" s="126"/>
      <c r="D74" s="126"/>
      <c r="E74" s="126"/>
      <c r="F74" s="35"/>
    </row>
    <row r="75" spans="1:6" ht="14.25">
      <c r="A75" s="39" t="s">
        <v>284</v>
      </c>
      <c r="B75" s="45"/>
      <c r="C75" s="39"/>
      <c r="D75" s="39"/>
      <c r="E75" s="39"/>
      <c r="F75" s="35"/>
    </row>
    <row r="76" spans="1:6" ht="14.25">
      <c r="A76" s="39" t="s">
        <v>285</v>
      </c>
      <c r="B76" s="45"/>
      <c r="C76" s="39"/>
      <c r="D76" s="39"/>
      <c r="E76" s="39"/>
      <c r="F76" s="35"/>
    </row>
    <row r="77" spans="1:6" ht="14.25">
      <c r="A77" s="39" t="s">
        <v>286</v>
      </c>
      <c r="B77" s="45" t="s">
        <v>287</v>
      </c>
      <c r="C77" s="39"/>
      <c r="D77" s="39"/>
      <c r="E77" s="39"/>
      <c r="F77" s="35"/>
    </row>
    <row r="78" spans="1:6" ht="14.25">
      <c r="A78" s="39" t="s">
        <v>288</v>
      </c>
      <c r="B78" s="45" t="s">
        <v>289</v>
      </c>
      <c r="C78" s="39"/>
      <c r="D78" s="39"/>
      <c r="E78" s="39"/>
      <c r="F78" s="35"/>
    </row>
    <row r="79" spans="1:6" ht="14.25">
      <c r="A79" s="39" t="s">
        <v>290</v>
      </c>
      <c r="B79" s="45" t="s">
        <v>291</v>
      </c>
      <c r="C79" s="39">
        <v>59490</v>
      </c>
      <c r="D79" s="39">
        <v>59490</v>
      </c>
      <c r="E79" s="39"/>
      <c r="F79" s="35"/>
    </row>
    <row r="80" spans="1:6" ht="14.25">
      <c r="A80" s="39" t="s">
        <v>292</v>
      </c>
      <c r="B80" s="45"/>
      <c r="C80" s="39"/>
      <c r="D80" s="39"/>
      <c r="E80" s="39"/>
      <c r="F80" s="35"/>
    </row>
    <row r="81" spans="1:6" ht="14.25">
      <c r="A81" s="39"/>
      <c r="B81" s="45"/>
      <c r="C81" s="39"/>
      <c r="D81" s="39"/>
      <c r="E81" s="39"/>
      <c r="F81" s="35"/>
    </row>
    <row r="82" spans="1:6" ht="14.25">
      <c r="A82" s="39" t="s">
        <v>293</v>
      </c>
      <c r="B82" s="45"/>
      <c r="C82" s="39"/>
      <c r="D82" s="39"/>
      <c r="E82" s="39"/>
      <c r="F82" s="35"/>
    </row>
    <row r="83" spans="1:6" ht="14.25">
      <c r="A83" s="39" t="s">
        <v>294</v>
      </c>
      <c r="B83" s="45" t="s">
        <v>295</v>
      </c>
      <c r="C83" s="39"/>
      <c r="D83" s="39"/>
      <c r="E83" s="39"/>
      <c r="F83" s="35"/>
    </row>
    <row r="84" spans="1:6" ht="14.25">
      <c r="A84" s="39" t="s">
        <v>296</v>
      </c>
      <c r="B84" s="45" t="s">
        <v>297</v>
      </c>
      <c r="C84" s="39"/>
      <c r="D84" s="39"/>
      <c r="E84" s="39"/>
      <c r="F84" s="35"/>
    </row>
    <row r="85" spans="1:6" ht="14.25">
      <c r="A85" s="39" t="s">
        <v>298</v>
      </c>
      <c r="B85" s="45" t="s">
        <v>299</v>
      </c>
      <c r="C85" s="39"/>
      <c r="D85" s="39"/>
      <c r="E85" s="39"/>
      <c r="F85" s="35"/>
    </row>
    <row r="86" spans="1:6" ht="14.25">
      <c r="A86" s="39" t="s">
        <v>300</v>
      </c>
      <c r="B86" s="45" t="s">
        <v>301</v>
      </c>
      <c r="C86" s="39">
        <v>-24928</v>
      </c>
      <c r="D86" s="39">
        <v>-24928</v>
      </c>
      <c r="E86" s="39"/>
      <c r="F86" s="35"/>
    </row>
    <row r="87" spans="1:6" ht="14.25">
      <c r="A87" s="39" t="s">
        <v>302</v>
      </c>
      <c r="B87" s="45"/>
      <c r="C87" s="39"/>
      <c r="D87" s="39"/>
      <c r="E87" s="39"/>
      <c r="F87" s="35"/>
    </row>
    <row r="88" spans="1:6" ht="14.25">
      <c r="A88" s="39"/>
      <c r="B88" s="45"/>
      <c r="C88" s="39"/>
      <c r="D88" s="39"/>
      <c r="E88" s="39"/>
      <c r="F88" s="35"/>
    </row>
    <row r="89" spans="1:6" ht="14.25">
      <c r="A89" s="39" t="s">
        <v>320</v>
      </c>
      <c r="B89" s="45"/>
      <c r="C89" s="39"/>
      <c r="D89" s="39"/>
      <c r="E89" s="39"/>
      <c r="F89" s="35"/>
    </row>
    <row r="90" spans="1:6" ht="14.25">
      <c r="A90" s="39" t="s">
        <v>321</v>
      </c>
      <c r="B90" s="45" t="s">
        <v>322</v>
      </c>
      <c r="C90" s="39">
        <v>14875</v>
      </c>
      <c r="D90" s="39">
        <v>14875</v>
      </c>
      <c r="E90" s="39"/>
      <c r="F90" s="35"/>
    </row>
    <row r="91" spans="1:6" ht="14.25">
      <c r="A91" s="39"/>
      <c r="B91" s="45"/>
      <c r="C91" s="39"/>
      <c r="D91" s="39"/>
      <c r="E91" s="39"/>
      <c r="F91" s="35"/>
    </row>
    <row r="92" spans="1:6" ht="14.25">
      <c r="A92" s="39" t="s">
        <v>446</v>
      </c>
      <c r="B92" s="45"/>
      <c r="C92" s="39"/>
      <c r="D92" s="39"/>
      <c r="E92" s="39"/>
      <c r="F92" s="35"/>
    </row>
    <row r="93" spans="1:6" ht="14.25">
      <c r="A93" s="39" t="s">
        <v>303</v>
      </c>
      <c r="B93" s="45"/>
      <c r="C93" s="39"/>
      <c r="D93" s="39"/>
      <c r="E93" s="39"/>
      <c r="F93" s="35"/>
    </row>
    <row r="94" spans="1:6" ht="14.25">
      <c r="A94" s="39" t="s">
        <v>304</v>
      </c>
      <c r="B94" s="45"/>
      <c r="C94" s="39"/>
      <c r="D94" s="39"/>
      <c r="E94" s="39"/>
      <c r="F94" s="35"/>
    </row>
    <row r="95" spans="1:6" ht="14.25">
      <c r="A95" s="39" t="s">
        <v>305</v>
      </c>
      <c r="B95" s="45" t="s">
        <v>306</v>
      </c>
      <c r="C95" s="39">
        <v>35119</v>
      </c>
      <c r="D95" s="39">
        <v>35119</v>
      </c>
      <c r="E95" s="39"/>
      <c r="F95" s="35"/>
    </row>
    <row r="96" spans="1:6" ht="15">
      <c r="A96" s="127" t="s">
        <v>323</v>
      </c>
      <c r="B96" s="128"/>
      <c r="C96" s="129">
        <v>84556</v>
      </c>
      <c r="D96" s="129">
        <v>84556</v>
      </c>
      <c r="E96" s="39"/>
      <c r="F96" s="35"/>
    </row>
    <row r="97" spans="1:6" ht="14.25">
      <c r="A97" s="39" t="s">
        <v>307</v>
      </c>
      <c r="B97" s="45"/>
      <c r="C97" s="39"/>
      <c r="D97" s="39"/>
      <c r="E97" s="39"/>
      <c r="F97" s="35"/>
    </row>
    <row r="98" spans="1:6" ht="14.25">
      <c r="A98" s="39" t="s">
        <v>324</v>
      </c>
      <c r="B98" s="45"/>
      <c r="C98" s="39"/>
      <c r="D98" s="39"/>
      <c r="E98" s="39"/>
      <c r="F98" s="35"/>
    </row>
    <row r="99" spans="1:6" ht="14.25">
      <c r="A99" s="39" t="s">
        <v>325</v>
      </c>
      <c r="B99" s="45"/>
      <c r="C99" s="39"/>
      <c r="D99" s="39"/>
      <c r="E99" s="39"/>
      <c r="F99" s="35"/>
    </row>
    <row r="100" spans="1:6" ht="14.25">
      <c r="A100" s="39" t="s">
        <v>308</v>
      </c>
      <c r="B100" s="45" t="s">
        <v>309</v>
      </c>
      <c r="C100" s="39"/>
      <c r="D100" s="39"/>
      <c r="E100" s="39"/>
      <c r="F100" s="35"/>
    </row>
    <row r="101" spans="1:6" ht="14.25">
      <c r="A101" s="39" t="s">
        <v>310</v>
      </c>
      <c r="B101" s="45" t="s">
        <v>311</v>
      </c>
      <c r="C101" s="39">
        <v>94</v>
      </c>
      <c r="D101" s="39">
        <v>94</v>
      </c>
      <c r="E101" s="39"/>
      <c r="F101" s="35"/>
    </row>
    <row r="102" spans="1:6" ht="14.25">
      <c r="A102" s="39" t="s">
        <v>312</v>
      </c>
      <c r="B102" s="45" t="s">
        <v>313</v>
      </c>
      <c r="C102" s="39"/>
      <c r="D102" s="39"/>
      <c r="E102" s="39"/>
      <c r="F102" s="35"/>
    </row>
    <row r="103" spans="1:6" ht="14.25">
      <c r="A103" s="39" t="s">
        <v>314</v>
      </c>
      <c r="B103" s="45" t="s">
        <v>315</v>
      </c>
      <c r="C103" s="39"/>
      <c r="D103" s="39"/>
      <c r="E103" s="39"/>
      <c r="F103" s="35"/>
    </row>
    <row r="104" spans="1:6" ht="27.75" customHeight="1">
      <c r="A104" s="130" t="s">
        <v>316</v>
      </c>
      <c r="B104" s="45" t="s">
        <v>317</v>
      </c>
      <c r="C104" s="39"/>
      <c r="D104" s="39"/>
      <c r="E104" s="39"/>
      <c r="F104" s="35"/>
    </row>
    <row r="105" spans="1:6" ht="14.25">
      <c r="A105" s="39" t="s">
        <v>318</v>
      </c>
      <c r="B105" s="45"/>
      <c r="C105" s="39">
        <v>94</v>
      </c>
      <c r="D105" s="39">
        <v>94</v>
      </c>
      <c r="E105" s="39"/>
      <c r="F105" s="35"/>
    </row>
    <row r="106" spans="1:6" ht="14.25">
      <c r="A106" s="39" t="s">
        <v>324</v>
      </c>
      <c r="B106" s="45"/>
      <c r="C106" s="39"/>
      <c r="D106" s="39"/>
      <c r="E106" s="39"/>
      <c r="F106" s="35"/>
    </row>
    <row r="107" spans="1:6" ht="14.25">
      <c r="A107" s="39" t="s">
        <v>419</v>
      </c>
      <c r="B107" s="45"/>
      <c r="C107" s="39"/>
      <c r="D107" s="39"/>
      <c r="E107" s="39"/>
      <c r="F107" s="35"/>
    </row>
    <row r="108" spans="1:6" ht="14.25">
      <c r="A108" s="39" t="s">
        <v>308</v>
      </c>
      <c r="B108" s="45" t="s">
        <v>309</v>
      </c>
      <c r="C108" s="39"/>
      <c r="D108" s="39"/>
      <c r="E108" s="39"/>
      <c r="F108" s="35"/>
    </row>
    <row r="109" spans="1:6" ht="14.25">
      <c r="A109" s="39" t="s">
        <v>310</v>
      </c>
      <c r="B109" s="45" t="s">
        <v>311</v>
      </c>
      <c r="C109" s="39"/>
      <c r="D109" s="39"/>
      <c r="E109" s="39"/>
      <c r="F109" s="35"/>
    </row>
    <row r="110" spans="1:6" ht="14.25">
      <c r="A110" s="39" t="s">
        <v>312</v>
      </c>
      <c r="B110" s="45" t="s">
        <v>313</v>
      </c>
      <c r="C110" s="39"/>
      <c r="D110" s="39"/>
      <c r="E110" s="39"/>
      <c r="F110" s="35"/>
    </row>
    <row r="111" spans="1:6" ht="14.25">
      <c r="A111" s="39" t="s">
        <v>314</v>
      </c>
      <c r="B111" s="45" t="s">
        <v>315</v>
      </c>
      <c r="C111" s="39">
        <v>7015</v>
      </c>
      <c r="D111" s="39">
        <v>7015</v>
      </c>
      <c r="E111" s="39"/>
      <c r="F111" s="35"/>
    </row>
    <row r="112" spans="1:6" ht="28.5">
      <c r="A112" s="130" t="s">
        <v>316</v>
      </c>
      <c r="B112" s="45" t="s">
        <v>317</v>
      </c>
      <c r="C112" s="39"/>
      <c r="D112" s="39"/>
      <c r="E112" s="39"/>
      <c r="F112" s="35"/>
    </row>
    <row r="113" spans="1:6" ht="14.25">
      <c r="A113" s="39" t="s">
        <v>318</v>
      </c>
      <c r="B113" s="45"/>
      <c r="C113" s="39">
        <v>7015</v>
      </c>
      <c r="D113" s="39">
        <v>7015</v>
      </c>
      <c r="E113" s="39"/>
      <c r="F113" s="35"/>
    </row>
    <row r="114" spans="1:6" ht="14.25">
      <c r="A114" s="39" t="s">
        <v>420</v>
      </c>
      <c r="B114" s="45"/>
      <c r="C114" s="39"/>
      <c r="D114" s="39"/>
      <c r="E114" s="39"/>
      <c r="F114" s="35"/>
    </row>
    <row r="115" spans="1:6" ht="14.25">
      <c r="A115" s="39" t="s">
        <v>421</v>
      </c>
      <c r="B115" s="45"/>
      <c r="C115" s="39"/>
      <c r="D115" s="39"/>
      <c r="E115" s="39"/>
      <c r="F115" s="35"/>
    </row>
    <row r="116" spans="1:6" ht="14.25">
      <c r="A116" s="39" t="s">
        <v>308</v>
      </c>
      <c r="B116" s="45" t="s">
        <v>309</v>
      </c>
      <c r="C116" s="39">
        <v>400</v>
      </c>
      <c r="D116" s="39">
        <v>400</v>
      </c>
      <c r="E116" s="39"/>
      <c r="F116" s="35"/>
    </row>
    <row r="117" spans="1:6" ht="14.25">
      <c r="A117" s="39" t="s">
        <v>310</v>
      </c>
      <c r="B117" s="45" t="s">
        <v>311</v>
      </c>
      <c r="C117" s="39">
        <v>6000</v>
      </c>
      <c r="D117" s="39">
        <v>6000</v>
      </c>
      <c r="E117" s="39"/>
      <c r="F117" s="35"/>
    </row>
    <row r="118" spans="1:6" ht="14.25">
      <c r="A118" s="39" t="s">
        <v>312</v>
      </c>
      <c r="B118" s="45" t="s">
        <v>313</v>
      </c>
      <c r="C118" s="39">
        <v>1300</v>
      </c>
      <c r="D118" s="39">
        <v>1300</v>
      </c>
      <c r="E118" s="39"/>
      <c r="F118" s="35"/>
    </row>
    <row r="119" spans="1:6" ht="14.25">
      <c r="A119" s="39" t="s">
        <v>314</v>
      </c>
      <c r="B119" s="45" t="s">
        <v>315</v>
      </c>
      <c r="C119" s="39">
        <v>24620</v>
      </c>
      <c r="D119" s="39">
        <v>24620</v>
      </c>
      <c r="E119" s="39"/>
      <c r="F119" s="35"/>
    </row>
    <row r="120" spans="1:6" ht="14.25">
      <c r="A120" s="39" t="s">
        <v>327</v>
      </c>
      <c r="B120" s="45" t="s">
        <v>328</v>
      </c>
      <c r="C120" s="39"/>
      <c r="D120" s="39"/>
      <c r="E120" s="39"/>
      <c r="F120" s="35"/>
    </row>
    <row r="121" spans="1:6" ht="14.25">
      <c r="A121" s="39" t="s">
        <v>318</v>
      </c>
      <c r="B121" s="45"/>
      <c r="C121" s="39">
        <v>32320</v>
      </c>
      <c r="D121" s="39">
        <v>32320</v>
      </c>
      <c r="E121" s="39"/>
      <c r="F121" s="35"/>
    </row>
    <row r="122" spans="1:6" ht="14.25">
      <c r="A122" s="39" t="s">
        <v>326</v>
      </c>
      <c r="B122" s="45"/>
      <c r="C122" s="39"/>
      <c r="D122" s="39"/>
      <c r="E122" s="39"/>
      <c r="F122" s="35"/>
    </row>
    <row r="123" spans="1:6" ht="14.25">
      <c r="A123" s="39" t="s">
        <v>308</v>
      </c>
      <c r="B123" s="45" t="s">
        <v>309</v>
      </c>
      <c r="C123" s="39">
        <v>6440</v>
      </c>
      <c r="D123" s="39">
        <v>6440</v>
      </c>
      <c r="E123" s="39"/>
      <c r="F123" s="35"/>
    </row>
    <row r="124" spans="1:6" ht="14.25">
      <c r="A124" s="39" t="s">
        <v>310</v>
      </c>
      <c r="B124" s="45" t="s">
        <v>311</v>
      </c>
      <c r="C124" s="39"/>
      <c r="D124" s="39"/>
      <c r="E124" s="39"/>
      <c r="F124" s="35"/>
    </row>
    <row r="125" spans="1:6" ht="14.25">
      <c r="A125" s="39" t="s">
        <v>312</v>
      </c>
      <c r="B125" s="45" t="s">
        <v>313</v>
      </c>
      <c r="C125" s="39">
        <v>1443</v>
      </c>
      <c r="D125" s="39">
        <v>1443</v>
      </c>
      <c r="E125" s="39"/>
      <c r="F125" s="35"/>
    </row>
    <row r="126" spans="1:6" ht="14.25">
      <c r="A126" s="39" t="s">
        <v>314</v>
      </c>
      <c r="B126" s="45" t="s">
        <v>315</v>
      </c>
      <c r="C126" s="39">
        <v>4627</v>
      </c>
      <c r="D126" s="39">
        <v>4627</v>
      </c>
      <c r="E126" s="39"/>
      <c r="F126" s="35"/>
    </row>
    <row r="127" spans="1:6" ht="16.5" customHeight="1">
      <c r="A127" s="130" t="s">
        <v>327</v>
      </c>
      <c r="B127" s="45" t="s">
        <v>328</v>
      </c>
      <c r="C127" s="39"/>
      <c r="D127" s="39"/>
      <c r="E127" s="39"/>
      <c r="F127" s="35"/>
    </row>
    <row r="128" spans="1:6" ht="14.25">
      <c r="A128" s="39" t="s">
        <v>318</v>
      </c>
      <c r="B128" s="45"/>
      <c r="C128" s="39">
        <f>SUM(C123:C127)</f>
        <v>12510</v>
      </c>
      <c r="D128" s="39">
        <f>SUM(D123:D127)</f>
        <v>12510</v>
      </c>
      <c r="E128" s="39"/>
      <c r="F128" s="35"/>
    </row>
    <row r="129" spans="1:6" ht="14.25">
      <c r="A129" s="39" t="s">
        <v>329</v>
      </c>
      <c r="B129" s="45"/>
      <c r="C129" s="39"/>
      <c r="D129" s="39"/>
      <c r="E129" s="39"/>
      <c r="F129" s="35"/>
    </row>
    <row r="130" spans="1:6" ht="14.25">
      <c r="A130" s="39" t="s">
        <v>308</v>
      </c>
      <c r="B130" s="45" t="s">
        <v>309</v>
      </c>
      <c r="C130" s="39">
        <v>15094</v>
      </c>
      <c r="D130" s="39">
        <v>15094</v>
      </c>
      <c r="E130" s="39"/>
      <c r="F130" s="35"/>
    </row>
    <row r="131" spans="1:6" ht="14.25">
      <c r="A131" s="39" t="s">
        <v>310</v>
      </c>
      <c r="B131" s="45" t="s">
        <v>311</v>
      </c>
      <c r="C131" s="39"/>
      <c r="D131" s="39"/>
      <c r="E131" s="39"/>
      <c r="F131" s="35"/>
    </row>
    <row r="132" spans="1:6" ht="14.25">
      <c r="A132" s="39" t="s">
        <v>312</v>
      </c>
      <c r="B132" s="45" t="s">
        <v>313</v>
      </c>
      <c r="C132" s="39">
        <v>3424</v>
      </c>
      <c r="D132" s="39">
        <v>3424</v>
      </c>
      <c r="E132" s="39"/>
      <c r="F132" s="35"/>
    </row>
    <row r="133" spans="1:6" ht="14.25">
      <c r="A133" s="39" t="s">
        <v>314</v>
      </c>
      <c r="B133" s="45" t="s">
        <v>315</v>
      </c>
      <c r="C133" s="39">
        <v>10099</v>
      </c>
      <c r="D133" s="39">
        <v>14099</v>
      </c>
      <c r="E133" s="39"/>
      <c r="F133" s="35"/>
    </row>
    <row r="134" spans="1:6" ht="14.25">
      <c r="A134" s="130" t="s">
        <v>318</v>
      </c>
      <c r="B134" s="45"/>
      <c r="C134" s="39">
        <f>SUM(C130:C133)</f>
        <v>28617</v>
      </c>
      <c r="D134" s="39">
        <f>SUM(D130:D133)</f>
        <v>32617</v>
      </c>
      <c r="E134" s="39"/>
      <c r="F134" s="35"/>
    </row>
    <row r="135" spans="1:6" ht="14.25" hidden="1">
      <c r="A135" s="130"/>
      <c r="B135" s="45"/>
      <c r="C135" s="39"/>
      <c r="D135" s="39"/>
      <c r="E135" s="39"/>
      <c r="F135" s="35"/>
    </row>
    <row r="136" spans="1:6" ht="14.25" hidden="1">
      <c r="A136" s="130"/>
      <c r="B136" s="45"/>
      <c r="C136" s="39"/>
      <c r="D136" s="39"/>
      <c r="E136" s="39"/>
      <c r="F136" s="35"/>
    </row>
    <row r="137" spans="1:6" ht="14.25" hidden="1">
      <c r="A137" s="130"/>
      <c r="B137" s="45"/>
      <c r="C137" s="39"/>
      <c r="D137" s="39"/>
      <c r="E137" s="39"/>
      <c r="F137" s="35"/>
    </row>
    <row r="138" spans="1:6" ht="15">
      <c r="A138" s="131" t="s">
        <v>330</v>
      </c>
      <c r="B138" s="45"/>
      <c r="C138" s="129">
        <v>84556</v>
      </c>
      <c r="D138" s="129">
        <v>84556</v>
      </c>
      <c r="E138" s="39"/>
      <c r="F138" s="35"/>
    </row>
    <row r="139" spans="1:6" ht="14.25">
      <c r="A139" s="35"/>
      <c r="B139" s="35"/>
      <c r="C139" s="35"/>
      <c r="E139" s="35"/>
      <c r="F139" s="35"/>
    </row>
    <row r="140" spans="1:6" ht="14.25">
      <c r="A140" s="35"/>
      <c r="B140" s="35"/>
      <c r="C140" s="35"/>
      <c r="E140" s="35"/>
      <c r="F140" s="35"/>
    </row>
    <row r="141" spans="1:6" ht="14.25">
      <c r="A141" s="35"/>
      <c r="B141" s="35"/>
      <c r="C141" s="35"/>
      <c r="E141" s="35"/>
      <c r="F141" s="35"/>
    </row>
    <row r="142" spans="1:6" ht="14.25">
      <c r="A142" s="35"/>
      <c r="B142" s="35"/>
      <c r="C142" s="35"/>
      <c r="E142" s="35"/>
      <c r="F142" s="35"/>
    </row>
    <row r="143" spans="1:6" ht="14.25">
      <c r="A143" s="35"/>
      <c r="B143" s="35"/>
      <c r="C143" s="35"/>
      <c r="E143" s="35"/>
      <c r="F143" s="35"/>
    </row>
    <row r="144" spans="1:6" ht="14.25">
      <c r="A144" s="35"/>
      <c r="B144" s="35"/>
      <c r="C144" s="35"/>
      <c r="E144" s="35"/>
      <c r="F144" s="35"/>
    </row>
    <row r="145" spans="1:3" ht="14.25">
      <c r="A145" t="s">
        <v>30</v>
      </c>
      <c r="C145" t="s">
        <v>155</v>
      </c>
    </row>
    <row r="146" spans="1:4" ht="14.25">
      <c r="A146" t="s">
        <v>158</v>
      </c>
      <c r="C146" t="s">
        <v>159</v>
      </c>
      <c r="D146"/>
    </row>
    <row r="147" spans="1:4" ht="14.25">
      <c r="A147" s="1"/>
      <c r="D147"/>
    </row>
  </sheetData>
  <sheetProtection/>
  <mergeCells count="2">
    <mergeCell ref="D1:E1"/>
    <mergeCell ref="A4:E4"/>
  </mergeCells>
  <printOptions horizontalCentered="1"/>
  <pageMargins left="0.7086614173228347" right="0.7086614173228347" top="1.141732283464567" bottom="1.141732283464567" header="0.31496062992125984" footer="0.31496062992125984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C1" sqref="C1:D1"/>
    </sheetView>
  </sheetViews>
  <sheetFormatPr defaultColWidth="9.140625" defaultRowHeight="15"/>
  <cols>
    <col min="1" max="1" width="5.140625" style="0" customWidth="1"/>
    <col min="2" max="2" width="55.8515625" style="0" customWidth="1"/>
    <col min="3" max="3" width="10.8515625" style="0" customWidth="1"/>
    <col min="4" max="4" width="10.00390625" style="0" customWidth="1"/>
  </cols>
  <sheetData>
    <row r="1" spans="3:4" ht="14.25">
      <c r="C1" s="276" t="s">
        <v>384</v>
      </c>
      <c r="D1" s="276"/>
    </row>
    <row r="3" spans="1:4" ht="45" customHeight="1">
      <c r="A3" s="300" t="s">
        <v>403</v>
      </c>
      <c r="B3" s="301"/>
      <c r="C3" s="301"/>
      <c r="D3" s="301"/>
    </row>
    <row r="6" spans="1:4" ht="51">
      <c r="A6" s="11"/>
      <c r="B6" s="105" t="s">
        <v>336</v>
      </c>
      <c r="C6" s="106" t="s">
        <v>337</v>
      </c>
      <c r="D6" s="107" t="s">
        <v>457</v>
      </c>
    </row>
    <row r="7" spans="1:4" ht="15">
      <c r="A7" s="101" t="s">
        <v>335</v>
      </c>
      <c r="B7" s="101" t="s">
        <v>338</v>
      </c>
      <c r="C7" s="101"/>
      <c r="D7" s="101">
        <v>395084</v>
      </c>
    </row>
    <row r="8" spans="1:4" ht="14.25">
      <c r="A8" s="11"/>
      <c r="B8" s="11" t="s">
        <v>339</v>
      </c>
      <c r="C8" s="11">
        <v>47</v>
      </c>
      <c r="D8" s="11">
        <v>395084</v>
      </c>
    </row>
    <row r="9" spans="1:4" ht="15">
      <c r="A9" s="101" t="s">
        <v>340</v>
      </c>
      <c r="B9" s="101" t="s">
        <v>341</v>
      </c>
      <c r="C9" s="101"/>
      <c r="D9" s="101">
        <f>D10+D11</f>
        <v>50750</v>
      </c>
    </row>
    <row r="10" spans="1:4" ht="14.25">
      <c r="A10" s="11"/>
      <c r="B10" s="11" t="s">
        <v>342</v>
      </c>
      <c r="C10" s="11">
        <v>5</v>
      </c>
      <c r="D10" s="11">
        <v>33026</v>
      </c>
    </row>
    <row r="11" spans="1:4" ht="14.25">
      <c r="A11" s="11"/>
      <c r="B11" s="11" t="s">
        <v>343</v>
      </c>
      <c r="C11" s="11">
        <v>3</v>
      </c>
      <c r="D11" s="11">
        <v>17724</v>
      </c>
    </row>
    <row r="12" spans="1:4" ht="15">
      <c r="A12" s="101" t="s">
        <v>344</v>
      </c>
      <c r="B12" s="101" t="s">
        <v>345</v>
      </c>
      <c r="C12" s="101"/>
      <c r="D12" s="101">
        <v>5846</v>
      </c>
    </row>
    <row r="13" spans="1:4" ht="14.25">
      <c r="A13" s="11"/>
      <c r="B13" s="11" t="s">
        <v>346</v>
      </c>
      <c r="C13" s="11">
        <v>1</v>
      </c>
      <c r="D13" s="11">
        <v>6459</v>
      </c>
    </row>
    <row r="14" spans="1:4" ht="15">
      <c r="A14" s="101" t="s">
        <v>347</v>
      </c>
      <c r="B14" s="101" t="s">
        <v>348</v>
      </c>
      <c r="C14" s="101"/>
      <c r="D14" s="101">
        <f>D15+D16</f>
        <v>162080</v>
      </c>
    </row>
    <row r="15" spans="1:4" ht="14.25">
      <c r="A15" s="11"/>
      <c r="B15" s="11" t="s">
        <v>349</v>
      </c>
      <c r="C15" s="11">
        <v>18</v>
      </c>
      <c r="D15" s="11">
        <v>136080</v>
      </c>
    </row>
    <row r="16" spans="1:4" ht="14.25">
      <c r="A16" s="11"/>
      <c r="B16" s="11" t="s">
        <v>350</v>
      </c>
      <c r="C16" s="11">
        <v>3</v>
      </c>
      <c r="D16" s="11">
        <f>D17+D18+D19</f>
        <v>26000</v>
      </c>
    </row>
    <row r="17" spans="1:4" ht="14.25">
      <c r="A17" s="11"/>
      <c r="B17" s="108" t="s">
        <v>351</v>
      </c>
      <c r="C17" s="11">
        <v>1</v>
      </c>
      <c r="D17" s="11">
        <v>8660</v>
      </c>
    </row>
    <row r="18" spans="1:4" ht="14.25">
      <c r="A18" s="11"/>
      <c r="B18" s="108" t="s">
        <v>352</v>
      </c>
      <c r="C18" s="11">
        <v>1</v>
      </c>
      <c r="D18" s="11">
        <v>8880</v>
      </c>
    </row>
    <row r="19" spans="1:4" ht="14.25">
      <c r="A19" s="11"/>
      <c r="B19" s="108" t="s">
        <v>353</v>
      </c>
      <c r="C19" s="11">
        <v>1</v>
      </c>
      <c r="D19" s="11">
        <v>8460</v>
      </c>
    </row>
    <row r="20" spans="1:4" ht="15">
      <c r="A20" s="101" t="s">
        <v>354</v>
      </c>
      <c r="B20" s="109" t="s">
        <v>355</v>
      </c>
      <c r="C20" s="101"/>
      <c r="D20" s="101">
        <f>D21+D23+D26+D30+D22</f>
        <v>1160592</v>
      </c>
    </row>
    <row r="21" spans="1:4" ht="14.25">
      <c r="A21" s="11"/>
      <c r="B21" s="24" t="s">
        <v>386</v>
      </c>
      <c r="C21" s="11">
        <v>92</v>
      </c>
      <c r="D21" s="44">
        <v>774300</v>
      </c>
    </row>
    <row r="22" spans="1:4" ht="14.25">
      <c r="A22" s="11"/>
      <c r="B22" s="24" t="s">
        <v>387</v>
      </c>
      <c r="C22" s="11">
        <v>1</v>
      </c>
      <c r="D22" s="44">
        <v>7000</v>
      </c>
    </row>
    <row r="23" spans="1:4" ht="14.25">
      <c r="A23" s="11"/>
      <c r="B23" s="108" t="s">
        <v>356</v>
      </c>
      <c r="C23" s="11">
        <v>29</v>
      </c>
      <c r="D23" s="11">
        <f>D24+D25</f>
        <v>255500</v>
      </c>
    </row>
    <row r="24" spans="1:4" ht="14.25">
      <c r="A24" s="11"/>
      <c r="B24" s="108" t="s">
        <v>357</v>
      </c>
      <c r="C24" s="11">
        <v>20</v>
      </c>
      <c r="D24" s="11">
        <v>182200</v>
      </c>
    </row>
    <row r="25" spans="1:4" ht="14.25">
      <c r="A25" s="11"/>
      <c r="B25" s="108" t="s">
        <v>358</v>
      </c>
      <c r="C25" s="11">
        <v>9</v>
      </c>
      <c r="D25" s="11">
        <v>73300</v>
      </c>
    </row>
    <row r="26" spans="1:4" ht="14.25">
      <c r="A26" s="11"/>
      <c r="B26" s="108" t="s">
        <v>359</v>
      </c>
      <c r="C26" s="11">
        <v>14</v>
      </c>
      <c r="D26" s="11">
        <f>D27+D28+D29</f>
        <v>97742</v>
      </c>
    </row>
    <row r="27" spans="1:4" ht="14.25">
      <c r="A27" s="11"/>
      <c r="B27" s="108" t="s">
        <v>360</v>
      </c>
      <c r="C27" s="11">
        <v>4</v>
      </c>
      <c r="D27" s="11">
        <v>32180</v>
      </c>
    </row>
    <row r="28" spans="1:4" ht="14.25">
      <c r="A28" s="11"/>
      <c r="B28" s="108" t="s">
        <v>361</v>
      </c>
      <c r="C28" s="11">
        <v>5</v>
      </c>
      <c r="D28" s="11">
        <v>34660</v>
      </c>
    </row>
    <row r="29" spans="1:4" ht="14.25">
      <c r="A29" s="11"/>
      <c r="B29" s="108" t="s">
        <v>362</v>
      </c>
      <c r="C29" s="11">
        <v>5</v>
      </c>
      <c r="D29" s="11">
        <v>30902</v>
      </c>
    </row>
    <row r="30" spans="1:4" ht="14.25">
      <c r="A30" s="11"/>
      <c r="B30" s="108" t="s">
        <v>363</v>
      </c>
      <c r="C30" s="11">
        <v>5</v>
      </c>
      <c r="D30" s="11">
        <v>26050</v>
      </c>
    </row>
    <row r="31" spans="1:4" ht="15">
      <c r="A31" s="101" t="s">
        <v>364</v>
      </c>
      <c r="B31" s="109" t="s">
        <v>365</v>
      </c>
      <c r="C31" s="11"/>
      <c r="D31" s="101">
        <f>D32+D33</f>
        <v>114677</v>
      </c>
    </row>
    <row r="32" spans="1:4" ht="14.25">
      <c r="A32" s="11"/>
      <c r="B32" s="108" t="s">
        <v>366</v>
      </c>
      <c r="C32" s="11">
        <v>9</v>
      </c>
      <c r="D32" s="11">
        <v>108877</v>
      </c>
    </row>
    <row r="33" spans="1:4" ht="14.25">
      <c r="A33" s="11"/>
      <c r="B33" s="108" t="s">
        <v>367</v>
      </c>
      <c r="C33" s="11">
        <v>1</v>
      </c>
      <c r="D33" s="11">
        <v>5800</v>
      </c>
    </row>
    <row r="34" spans="1:4" ht="14.25">
      <c r="A34" s="63"/>
      <c r="B34" s="110"/>
      <c r="C34" s="63"/>
      <c r="D34" s="63"/>
    </row>
    <row r="35" spans="1:4" ht="14.25">
      <c r="A35" s="63"/>
      <c r="B35" s="110"/>
      <c r="C35" s="63"/>
      <c r="D35" s="63"/>
    </row>
    <row r="36" spans="1:4" ht="14.25">
      <c r="A36" s="63" t="s">
        <v>368</v>
      </c>
      <c r="B36" s="110"/>
      <c r="C36" s="63"/>
      <c r="D36" s="63"/>
    </row>
    <row r="37" spans="1:4" ht="14.25">
      <c r="A37" s="63" t="s">
        <v>369</v>
      </c>
      <c r="B37" s="110"/>
      <c r="C37" s="63"/>
      <c r="D37" s="63"/>
    </row>
    <row r="38" spans="1:4" ht="14.25">
      <c r="A38" s="63"/>
      <c r="B38" s="110"/>
      <c r="C38" s="63"/>
      <c r="D38" s="63"/>
    </row>
    <row r="39" spans="1:4" ht="14.25">
      <c r="A39" s="63"/>
      <c r="B39" s="110"/>
      <c r="C39" s="63"/>
      <c r="D39" s="63"/>
    </row>
    <row r="40" spans="1:4" ht="14.25">
      <c r="A40" s="63"/>
      <c r="B40" s="110"/>
      <c r="C40" s="63"/>
      <c r="D40" s="63"/>
    </row>
    <row r="41" spans="1:4" ht="14.25">
      <c r="A41" s="63"/>
      <c r="B41" s="110"/>
      <c r="C41" s="63"/>
      <c r="D41" s="63"/>
    </row>
    <row r="42" spans="1:4" ht="14.25">
      <c r="A42" s="63"/>
      <c r="B42" s="63"/>
      <c r="C42" s="63"/>
      <c r="D42" s="63"/>
    </row>
    <row r="43" spans="1:4" ht="14.25">
      <c r="A43" s="63"/>
      <c r="B43" s="63"/>
      <c r="C43" s="63"/>
      <c r="D43" s="63"/>
    </row>
  </sheetData>
  <sheetProtection/>
  <mergeCells count="2">
    <mergeCell ref="A3:D3"/>
    <mergeCell ref="C1:D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3">
      <selection activeCell="C2" sqref="C2:D2"/>
    </sheetView>
  </sheetViews>
  <sheetFormatPr defaultColWidth="9.140625" defaultRowHeight="15"/>
  <cols>
    <col min="1" max="1" width="5.140625" style="0" customWidth="1"/>
    <col min="2" max="2" width="57.421875" style="0" customWidth="1"/>
    <col min="3" max="3" width="10.8515625" style="0" customWidth="1"/>
    <col min="4" max="4" width="10.00390625" style="0" customWidth="1"/>
  </cols>
  <sheetData>
    <row r="1" spans="3:4" ht="14.25">
      <c r="C1" s="302" t="s">
        <v>370</v>
      </c>
      <c r="D1" s="302"/>
    </row>
    <row r="2" spans="3:4" ht="14.25">
      <c r="C2" s="302"/>
      <c r="D2" s="302"/>
    </row>
    <row r="3" spans="3:4" ht="14.25">
      <c r="C3" s="116"/>
      <c r="D3" s="116"/>
    </row>
    <row r="4" spans="3:4" ht="14.25">
      <c r="C4" s="116"/>
      <c r="D4" s="116"/>
    </row>
    <row r="5" spans="3:4" ht="14.25">
      <c r="C5" s="116"/>
      <c r="D5" s="116"/>
    </row>
    <row r="6" spans="1:4" ht="45" customHeight="1">
      <c r="A6" s="300" t="s">
        <v>404</v>
      </c>
      <c r="B6" s="301"/>
      <c r="C6" s="301"/>
      <c r="D6" s="301"/>
    </row>
    <row r="9" spans="1:4" ht="127.5">
      <c r="A9" s="11"/>
      <c r="B9" s="107" t="s">
        <v>383</v>
      </c>
      <c r="C9" s="106" t="s">
        <v>381</v>
      </c>
      <c r="D9" s="107" t="s">
        <v>382</v>
      </c>
    </row>
    <row r="10" spans="1:4" ht="28.5">
      <c r="A10" s="112" t="s">
        <v>372</v>
      </c>
      <c r="B10" s="112" t="s">
        <v>371</v>
      </c>
      <c r="C10" s="111">
        <v>11</v>
      </c>
      <c r="D10" s="111">
        <v>73416</v>
      </c>
    </row>
    <row r="11" spans="1:4" ht="14.25">
      <c r="A11" s="111" t="s">
        <v>373</v>
      </c>
      <c r="B11" s="111" t="s">
        <v>374</v>
      </c>
      <c r="C11" s="111">
        <v>2</v>
      </c>
      <c r="D11" s="111">
        <v>13138</v>
      </c>
    </row>
    <row r="12" spans="1:4" ht="14.25">
      <c r="A12" s="111" t="s">
        <v>375</v>
      </c>
      <c r="B12" s="111" t="s">
        <v>376</v>
      </c>
      <c r="C12" s="111">
        <v>2</v>
      </c>
      <c r="D12" s="111">
        <v>13790</v>
      </c>
    </row>
    <row r="13" spans="1:4" ht="14.25">
      <c r="A13" s="111" t="s">
        <v>377</v>
      </c>
      <c r="B13" s="118" t="s">
        <v>385</v>
      </c>
      <c r="C13" s="111">
        <v>1</v>
      </c>
      <c r="D13" s="111">
        <v>7729</v>
      </c>
    </row>
    <row r="14" spans="1:4" ht="14.25">
      <c r="A14" s="111" t="s">
        <v>378</v>
      </c>
      <c r="B14" s="111" t="s">
        <v>379</v>
      </c>
      <c r="C14" s="111">
        <v>5</v>
      </c>
      <c r="D14" s="111">
        <v>35600</v>
      </c>
    </row>
    <row r="15" spans="1:4" ht="14.25">
      <c r="A15" s="111" t="s">
        <v>377</v>
      </c>
      <c r="B15" s="111" t="s">
        <v>380</v>
      </c>
      <c r="C15" s="111">
        <v>2</v>
      </c>
      <c r="D15" s="111">
        <v>13980</v>
      </c>
    </row>
    <row r="16" spans="1:4" ht="15">
      <c r="A16" s="113"/>
      <c r="B16" s="114"/>
      <c r="C16" s="114"/>
      <c r="D16" s="114"/>
    </row>
    <row r="17" spans="1:4" ht="14.25">
      <c r="A17" s="113"/>
      <c r="B17" s="113"/>
      <c r="C17" s="113"/>
      <c r="D17" s="113"/>
    </row>
    <row r="18" spans="1:4" ht="14.25">
      <c r="A18" s="113"/>
      <c r="B18" s="113"/>
      <c r="C18" s="113"/>
      <c r="D18" s="113"/>
    </row>
    <row r="19" spans="1:4" ht="14.25">
      <c r="A19" s="63"/>
      <c r="B19" s="110"/>
      <c r="C19" s="63"/>
      <c r="D19" s="63"/>
    </row>
    <row r="20" spans="1:4" ht="14.25">
      <c r="A20" s="63"/>
      <c r="B20" s="110"/>
      <c r="C20" s="63"/>
      <c r="D20" s="63"/>
    </row>
    <row r="21" spans="1:4" ht="15">
      <c r="A21" s="114"/>
      <c r="B21" s="115"/>
      <c r="C21" s="63"/>
      <c r="D21" s="114"/>
    </row>
    <row r="22" spans="1:4" ht="14.25">
      <c r="A22" s="63"/>
      <c r="B22" s="110"/>
      <c r="C22" s="63"/>
      <c r="D22" s="63"/>
    </row>
    <row r="23" spans="1:4" ht="14.25">
      <c r="A23" s="63"/>
      <c r="B23" s="110"/>
      <c r="C23" s="63"/>
      <c r="D23" s="63"/>
    </row>
    <row r="24" spans="1:4" ht="14.25">
      <c r="A24" s="63"/>
      <c r="B24" s="110"/>
      <c r="C24" s="63"/>
      <c r="D24" s="63"/>
    </row>
    <row r="25" spans="1:4" ht="14.25">
      <c r="A25" s="63"/>
      <c r="B25" s="110"/>
      <c r="C25" s="63"/>
      <c r="D25" s="63"/>
    </row>
    <row r="26" spans="1:4" ht="14.25">
      <c r="A26" s="63" t="s">
        <v>368</v>
      </c>
      <c r="B26" s="110"/>
      <c r="C26" s="63"/>
      <c r="D26" s="63"/>
    </row>
    <row r="27" spans="1:4" ht="14.25">
      <c r="A27" s="63" t="s">
        <v>369</v>
      </c>
      <c r="B27" s="110"/>
      <c r="C27" s="63"/>
      <c r="D27" s="63"/>
    </row>
    <row r="28" spans="1:4" ht="14.25">
      <c r="A28" s="63"/>
      <c r="B28" s="110"/>
      <c r="C28" s="63"/>
      <c r="D28" s="63"/>
    </row>
    <row r="29" spans="1:4" ht="14.25">
      <c r="A29" s="63"/>
      <c r="B29" s="110"/>
      <c r="C29" s="63"/>
      <c r="D29" s="63"/>
    </row>
    <row r="30" spans="1:4" ht="14.25">
      <c r="A30" s="63"/>
      <c r="B30" s="110"/>
      <c r="C30" s="63"/>
      <c r="D30" s="63"/>
    </row>
    <row r="31" spans="1:4" ht="14.25">
      <c r="A31" s="63"/>
      <c r="B31" s="110"/>
      <c r="C31" s="63"/>
      <c r="D31" s="63"/>
    </row>
    <row r="32" spans="1:4" ht="14.25">
      <c r="A32" s="63"/>
      <c r="B32" s="63"/>
      <c r="C32" s="63"/>
      <c r="D32" s="63"/>
    </row>
    <row r="33" spans="1:4" ht="14.25">
      <c r="A33" s="63"/>
      <c r="B33" s="63"/>
      <c r="C33" s="63"/>
      <c r="D33" s="63"/>
    </row>
  </sheetData>
  <sheetProtection/>
  <mergeCells count="3">
    <mergeCell ref="C1:D1"/>
    <mergeCell ref="A6:D6"/>
    <mergeCell ref="C2:D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2017-02-03T09:25:19Z</cp:lastPrinted>
  <dcterms:created xsi:type="dcterms:W3CDTF">2006-09-16T00:00:00Z</dcterms:created>
  <dcterms:modified xsi:type="dcterms:W3CDTF">2017-02-06T11:08:29Z</dcterms:modified>
  <cp:category/>
  <cp:version/>
  <cp:contentType/>
  <cp:contentStatus/>
</cp:coreProperties>
</file>